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updateLinks="never" codeName="EstaPastaDeTrabalho" defaultThemeVersion="124226"/>
  <mc:AlternateContent xmlns:mc="http://schemas.openxmlformats.org/markup-compatibility/2006">
    <mc:Choice Requires="x15">
      <x15ac:absPath xmlns:x15ac="http://schemas.microsoft.com/office/spreadsheetml/2010/11/ac" url="S:\CPL\1- CPL\11 - 2025\1 - PREGÕES\PREGÃO 90002-2025 - LIMPEZA E CONSERVAÇÃO\EDITAL E ANEXOS P.E 02-2025 - ALTERAÇÃO 1\"/>
    </mc:Choice>
  </mc:AlternateContent>
  <xr:revisionPtr revIDLastSave="0" documentId="8_{421A15AA-D295-4163-A35A-0E2A7F9181C8}" xr6:coauthVersionLast="47" xr6:coauthVersionMax="47" xr10:uidLastSave="{00000000-0000-0000-0000-000000000000}"/>
  <bookViews>
    <workbookView xWindow="-110" yWindow="-110" windowWidth="19420" windowHeight="10300" tabRatio="862" firstSheet="3" activeTab="4" xr2:uid="{00000000-000D-0000-FFFF-FFFF00000000}"/>
  </bookViews>
  <sheets>
    <sheet name="Hist." sheetId="72" state="hidden" r:id="rId1"/>
    <sheet name="GESTOR " sheetId="74" state="hidden" r:id="rId2"/>
    <sheet name="Insumos" sheetId="122" state="hidden" r:id="rId3"/>
    <sheet name="PisCofins" sheetId="9" r:id="rId4"/>
    <sheet name="SIMPLES" sheetId="71" r:id="rId5"/>
  </sheets>
  <externalReferences>
    <externalReference r:id="rId6"/>
    <externalReference r:id="rId7"/>
  </externalReferences>
  <definedNames>
    <definedName name="_xlnm.Print_Area" localSheetId="1">'GESTOR '!$B$1:$K$51</definedName>
    <definedName name="_xlnm.Print_Area" localSheetId="2">Insumos!$B$1:$H$78</definedName>
    <definedName name="_xlnm.Print_Area" localSheetId="3">PisCofins!$A$1:$K$44</definedName>
    <definedName name="_xlnm.Print_Area" localSheetId="4">SIMPLES!$A$1:$L$48</definedName>
    <definedName name="Desoneração" localSheetId="0">'[1]Parâmetros (não excluir)'!$F$1:$F$2</definedName>
    <definedName name="Desoneração" localSheetId="4">#REF!</definedName>
    <definedName name="Desoneração">#REF!</definedName>
    <definedName name="PERICULOSIDADE" localSheetId="0">'[1]Parâmetros (não excluir)'!$Y$2:$Y$3</definedName>
    <definedName name="PERICULOSIDADE" localSheetId="4">#REF!</definedName>
    <definedName name="PERICULOSIDADE">#REF!</definedName>
    <definedName name="PisCofins" comment="Seleção do regime tributário da licitante para o Pis/Cofins" localSheetId="0">'[1]Parâmetros (não excluir)'!$A$1:$A$3</definedName>
    <definedName name="PisCofins" comment="Seleção do regime tributário da licitante para o Pis/Cofins" localSheetId="4">#REF!</definedName>
    <definedName name="PisCofins" comment="Seleção do regime tributário da licitante para o Pis/Cofins">'[2]Parâmetros (não excluir)'!$A$1:$A$4</definedName>
    <definedName name="RAT">#REF!</definedName>
    <definedName name="RegimeTribut" comment="Seleção do regime tributário da licitante para o Pis/Cofins">#REF!</definedName>
    <definedName name="Regravt" localSheetId="0">'[1]Parâmetros (não excluir)'!$Z$34:$Z$37</definedName>
    <definedName name="Regravt" localSheetId="4">#REF!</definedName>
    <definedName name="Regravt">#REF!</definedName>
    <definedName name="SIMNAO">#REF!</definedName>
    <definedName name="_xlnm.Print_Titles" localSheetId="2">Insumos!$1:$4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9" l="1"/>
  <c r="G7" i="9" s="1"/>
  <c r="I7" i="9" s="1"/>
  <c r="B2" i="9"/>
  <c r="H10" i="122" l="1"/>
  <c r="H11" i="122"/>
  <c r="H12" i="122"/>
  <c r="H13" i="122"/>
  <c r="H32" i="122"/>
  <c r="H33" i="122"/>
  <c r="H34" i="122"/>
  <c r="H35" i="122"/>
  <c r="H36" i="122"/>
  <c r="G36" i="122" s="1"/>
  <c r="H37" i="122"/>
  <c r="G37" i="122" s="1"/>
  <c r="H38" i="122"/>
  <c r="G38" i="122" s="1"/>
  <c r="H39" i="122"/>
  <c r="G39" i="122" s="1"/>
  <c r="H40" i="122"/>
  <c r="G40" i="122" s="1"/>
  <c r="H41" i="122"/>
  <c r="G41" i="122" s="1"/>
  <c r="H42" i="122"/>
  <c r="G42" i="122" s="1"/>
  <c r="H43" i="122"/>
  <c r="G43" i="122" s="1"/>
  <c r="H44" i="122"/>
  <c r="G44" i="122" s="1"/>
  <c r="H45" i="122"/>
  <c r="G45" i="122" s="1"/>
  <c r="H46" i="122"/>
  <c r="G46" i="122" s="1"/>
  <c r="H47" i="122"/>
  <c r="G47" i="122" s="1"/>
  <c r="H48" i="122"/>
  <c r="G48" i="122" s="1"/>
  <c r="H49" i="122"/>
  <c r="G49" i="122" s="1"/>
  <c r="H50" i="122"/>
  <c r="G50" i="122" s="1"/>
  <c r="H51" i="122"/>
  <c r="G51" i="122" s="1"/>
  <c r="H52" i="122"/>
  <c r="G52" i="122" s="1"/>
  <c r="H53" i="122"/>
  <c r="G53" i="122" s="1"/>
  <c r="H54" i="122"/>
  <c r="G54" i="122" s="1"/>
  <c r="H55" i="122"/>
  <c r="G55" i="122" s="1"/>
  <c r="H56" i="122"/>
  <c r="G56" i="122" s="1"/>
  <c r="H57" i="122"/>
  <c r="G57" i="122" s="1"/>
  <c r="H58" i="122"/>
  <c r="G58" i="122" s="1"/>
  <c r="H59" i="122"/>
  <c r="G59" i="122" s="1"/>
  <c r="H60" i="122"/>
  <c r="G60" i="122" s="1"/>
  <c r="H61" i="122"/>
  <c r="G61" i="122" s="1"/>
  <c r="H62" i="122"/>
  <c r="G62" i="122" s="1"/>
  <c r="H63" i="122"/>
  <c r="G63" i="122" s="1"/>
  <c r="H64" i="122"/>
  <c r="G64" i="122" s="1"/>
  <c r="H65" i="122"/>
  <c r="G65" i="122" s="1"/>
  <c r="H66" i="122"/>
  <c r="G66" i="122" s="1"/>
  <c r="H67" i="122"/>
  <c r="G67" i="122" s="1"/>
  <c r="H68" i="122"/>
  <c r="G68" i="122" s="1"/>
  <c r="H69" i="122"/>
  <c r="G69" i="122" s="1"/>
  <c r="H70" i="122"/>
  <c r="G70" i="122" s="1"/>
  <c r="H71" i="122"/>
  <c r="G71" i="122" s="1"/>
  <c r="H72" i="122"/>
  <c r="G72" i="122" s="1"/>
  <c r="H73" i="122"/>
  <c r="G73" i="122" s="1"/>
  <c r="H74" i="122"/>
  <c r="G74" i="122" s="1"/>
  <c r="H75" i="122"/>
  <c r="G75" i="122" s="1"/>
  <c r="H31" i="122" l="1"/>
  <c r="H30" i="122"/>
  <c r="H29" i="122"/>
  <c r="H28" i="122"/>
  <c r="H27" i="122"/>
  <c r="H19" i="122"/>
  <c r="H18" i="122"/>
  <c r="H17" i="122"/>
  <c r="H16" i="122"/>
  <c r="H15" i="122"/>
  <c r="H14" i="122"/>
  <c r="H9" i="122"/>
  <c r="H8" i="122"/>
  <c r="H20" i="122" l="1"/>
  <c r="H21" i="122" s="1"/>
  <c r="G76" i="122"/>
  <c r="F7" i="122" l="1"/>
  <c r="L35" i="71"/>
  <c r="K31" i="71"/>
  <c r="J32" i="71" s="1"/>
  <c r="J33" i="71" s="1"/>
  <c r="I32" i="71"/>
  <c r="I33" i="71" s="1"/>
  <c r="B22" i="71"/>
  <c r="C22" i="71" s="1"/>
  <c r="B21" i="71"/>
  <c r="C21" i="71" s="1"/>
  <c r="B20" i="71"/>
  <c r="C20" i="71" s="1"/>
  <c r="K19" i="71"/>
  <c r="B19" i="71"/>
  <c r="C19" i="71" s="1"/>
  <c r="B18" i="71"/>
  <c r="C18" i="71" s="1"/>
  <c r="B17" i="71"/>
  <c r="C17" i="71" s="1"/>
  <c r="O14" i="71"/>
  <c r="O13" i="71"/>
  <c r="O12" i="71"/>
  <c r="G32" i="71"/>
  <c r="G33" i="71"/>
  <c r="B24" i="9"/>
  <c r="B8" i="9"/>
  <c r="B25" i="9" s="1"/>
  <c r="F24" i="9"/>
  <c r="G24" i="9" s="1"/>
  <c r="I24" i="9" s="1"/>
  <c r="G36" i="9" s="1"/>
  <c r="F25" i="9"/>
  <c r="G25" i="9" s="1"/>
  <c r="F26" i="9"/>
  <c r="G26" i="9" s="1"/>
  <c r="F27" i="9"/>
  <c r="G27" i="9" s="1"/>
  <c r="F28" i="9"/>
  <c r="G28" i="9"/>
  <c r="F29" i="9"/>
  <c r="G29" i="9" s="1"/>
  <c r="F30" i="9"/>
  <c r="G30" i="9" s="1"/>
  <c r="F31" i="9"/>
  <c r="G31" i="9" s="1"/>
  <c r="F32" i="9"/>
  <c r="G32" i="9" s="1"/>
  <c r="F33" i="9"/>
  <c r="G33" i="9" s="1"/>
  <c r="F34" i="9"/>
  <c r="G34" i="9" s="1"/>
  <c r="F35" i="9"/>
  <c r="G35" i="9" s="1"/>
  <c r="F18" i="9"/>
  <c r="G18" i="9" s="1"/>
  <c r="F17" i="9"/>
  <c r="G17" i="9" s="1"/>
  <c r="F16" i="9"/>
  <c r="G16" i="9" s="1"/>
  <c r="F15" i="9"/>
  <c r="G15" i="9" s="1"/>
  <c r="F14" i="9"/>
  <c r="G14" i="9" s="1"/>
  <c r="F13" i="9"/>
  <c r="G13" i="9" s="1"/>
  <c r="F12" i="9"/>
  <c r="G12" i="9" s="1"/>
  <c r="F11" i="9"/>
  <c r="G11" i="9" s="1"/>
  <c r="F10" i="9"/>
  <c r="G10" i="9" s="1"/>
  <c r="F9" i="9"/>
  <c r="G9" i="9" s="1"/>
  <c r="F8" i="9"/>
  <c r="G8" i="9" s="1"/>
  <c r="G19" i="9" l="1"/>
  <c r="D17" i="71"/>
  <c r="D18" i="71" s="1"/>
  <c r="C6" i="71" s="1"/>
  <c r="G34" i="71" s="1"/>
  <c r="B9" i="9"/>
  <c r="H32" i="71"/>
  <c r="G39" i="71" l="1"/>
  <c r="H18" i="71"/>
  <c r="H19" i="71" s="1"/>
  <c r="H34" i="71"/>
  <c r="H35" i="71" s="1"/>
  <c r="G40" i="71"/>
  <c r="H40" i="71"/>
  <c r="I34" i="71"/>
  <c r="I35" i="71" s="1"/>
  <c r="I39" i="71"/>
  <c r="K34" i="71"/>
  <c r="K35" i="71" s="1"/>
  <c r="L18" i="71"/>
  <c r="L19" i="71" s="1"/>
  <c r="K39" i="71"/>
  <c r="J34" i="71"/>
  <c r="J35" i="71" s="1"/>
  <c r="L39" i="71"/>
  <c r="G18" i="71"/>
  <c r="G19" i="71" s="1"/>
  <c r="H39" i="71"/>
  <c r="J18" i="71"/>
  <c r="J19" i="71" s="1"/>
  <c r="I18" i="71"/>
  <c r="I19" i="71" s="1"/>
  <c r="I40" i="71"/>
  <c r="J40" i="71"/>
  <c r="K40" i="71"/>
  <c r="J39" i="71"/>
  <c r="B10" i="9"/>
  <c r="B26" i="9"/>
  <c r="G35" i="71"/>
  <c r="I36" i="71" l="1"/>
  <c r="J36" i="71"/>
  <c r="M34" i="71"/>
  <c r="H36" i="71"/>
  <c r="K36" i="71"/>
  <c r="M18" i="71"/>
  <c r="B11" i="9"/>
  <c r="B27" i="9"/>
  <c r="G36" i="71"/>
  <c r="M35" i="71"/>
  <c r="G20" i="71"/>
  <c r="L36" i="71"/>
  <c r="M19" i="71"/>
  <c r="M22" i="71" s="1"/>
  <c r="L20" i="71" s="1"/>
  <c r="L21" i="71" s="1"/>
  <c r="K20" i="71"/>
  <c r="K21" i="71" s="1"/>
  <c r="H20" i="71"/>
  <c r="H21" i="71" s="1"/>
  <c r="J20" i="71"/>
  <c r="J21" i="71" s="1"/>
  <c r="I20" i="71"/>
  <c r="I21" i="71" s="1"/>
  <c r="N35" i="71" l="1"/>
  <c r="B28" i="9"/>
  <c r="B12" i="9"/>
  <c r="L22" i="71"/>
  <c r="L23" i="71"/>
  <c r="J23" i="71"/>
  <c r="J22" i="71"/>
  <c r="H22" i="71"/>
  <c r="H23" i="71"/>
  <c r="M20" i="71"/>
  <c r="G21" i="71"/>
  <c r="N20" i="71"/>
  <c r="N21" i="71" s="1"/>
  <c r="I23" i="71"/>
  <c r="I22" i="71"/>
  <c r="M36" i="71"/>
  <c r="K23" i="71"/>
  <c r="K22" i="71"/>
  <c r="B13" i="9" l="1"/>
  <c r="B29" i="9"/>
  <c r="G23" i="71"/>
  <c r="G22" i="71"/>
  <c r="M23" i="71"/>
  <c r="N23" i="71" s="1"/>
  <c r="B14" i="9" l="1"/>
  <c r="B30" i="9"/>
  <c r="G24" i="71"/>
  <c r="I24" i="71"/>
  <c r="I25" i="71" s="1"/>
  <c r="I26" i="71" s="1"/>
  <c r="H24" i="71"/>
  <c r="H25" i="71" s="1"/>
  <c r="H26" i="71" s="1"/>
  <c r="K24" i="71"/>
  <c r="K25" i="71" s="1"/>
  <c r="K26" i="71" s="1"/>
  <c r="J24" i="71"/>
  <c r="J25" i="71" s="1"/>
  <c r="J26" i="71" s="1"/>
  <c r="L25" i="71"/>
  <c r="L26" i="71" s="1"/>
  <c r="L27" i="71" s="1"/>
  <c r="H6" i="71" s="1"/>
  <c r="B15" i="9" l="1"/>
  <c r="B16" i="9" s="1"/>
  <c r="B31" i="9"/>
  <c r="M24" i="71"/>
  <c r="G25" i="71"/>
  <c r="B32" i="9" l="1"/>
  <c r="M25" i="71"/>
  <c r="G26" i="71"/>
  <c r="B33" i="9" l="1"/>
  <c r="B17" i="9"/>
  <c r="M26" i="71"/>
  <c r="N26" i="71" s="1"/>
  <c r="H27" i="71" s="1"/>
  <c r="E6" i="71" s="1"/>
  <c r="G27" i="71"/>
  <c r="K27" i="71"/>
  <c r="P6" i="71" s="1"/>
  <c r="J27" i="71"/>
  <c r="G6" i="71" s="1"/>
  <c r="I27" i="71"/>
  <c r="F6" i="71" s="1"/>
  <c r="B34" i="9" l="1"/>
  <c r="B18" i="9"/>
  <c r="B35" i="9" s="1"/>
  <c r="D6" i="71"/>
  <c r="M27" i="71"/>
  <c r="H22" i="122" l="1"/>
  <c r="H23" i="122" s="1"/>
  <c r="G77" i="122"/>
  <c r="G78" i="1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Secretaria de Tecnologia da Informação e Comunicação</author>
    <author>Moreno Souto Santiago</author>
  </authors>
  <commentList>
    <comment ref="C5" authorId="0" shapeId="0" xr:uid="{00000000-0006-0000-1C00-000001000000}">
      <text>
        <r>
          <rPr>
            <b/>
            <sz val="9"/>
            <color indexed="81"/>
            <rFont val="Segoe UI"/>
            <family val="2"/>
          </rPr>
          <t>Preencher com o faturamento apresentado na Consolidação das Operações por Código da Situação Tributária referente aos últimos 12 meses anteriores à apresentação da proposta.</t>
        </r>
      </text>
    </comment>
    <comment ref="D5" authorId="0" shapeId="0" xr:uid="{00000000-0006-0000-1C00-000002000000}">
      <text>
        <r>
          <rPr>
            <b/>
            <sz val="9"/>
            <color indexed="81"/>
            <rFont val="Segoe UI"/>
            <family val="2"/>
          </rPr>
          <t xml:space="preserve">Preencher com os dados do recibo de entrega da Escrituração Fiscal Digital – Contribuições (EFD-Contribuições) referente aos últimos 12 meses anteriores à apresentação da proposta. Este documento apresenta o crédito apurado/descontado de PIS e COFINS; </t>
        </r>
      </text>
    </comment>
    <comment ref="E5" authorId="0" shapeId="0" xr:uid="{00000000-0006-0000-1C00-000003000000}">
      <text>
        <r>
          <rPr>
            <b/>
            <sz val="9"/>
            <color indexed="81"/>
            <rFont val="Segoe UI"/>
            <family val="2"/>
          </rPr>
          <t xml:space="preserve">Preencher com os dados do recibo de entrega da Escrituração Fiscal Digital – Contribuições (EFD-Contribuições) referente aos últimos 12 meses anteriores à apresentação da proposta. Este documento apresenta o crédito apurado/descontado de PIS e COFINS; </t>
        </r>
      </text>
    </comment>
    <comment ref="B7" authorId="1" shapeId="0" xr:uid="{00000000-0006-0000-1C00-000004000000}">
      <text>
        <r>
          <rPr>
            <b/>
            <sz val="9"/>
            <color indexed="81"/>
            <rFont val="Segoe UI"/>
            <family val="2"/>
          </rPr>
          <t>Comece o preenchimento por aqui. Digite o mês e ano de referência da seguinte forma:
01/04/2018 = abril-18</t>
        </r>
      </text>
    </comment>
    <comment ref="C22" authorId="0" shapeId="0" xr:uid="{00000000-0006-0000-1C00-000005000000}">
      <text>
        <r>
          <rPr>
            <b/>
            <sz val="9"/>
            <color indexed="81"/>
            <rFont val="Segoe UI"/>
            <family val="2"/>
          </rPr>
          <t>Preencher com o faturamento apresentado na Consolidação das Operações por Código da Situação Tributária referente aos últimos 12 meses anteriores à apresentação da proposta.</t>
        </r>
      </text>
    </comment>
    <comment ref="D22" authorId="0" shapeId="0" xr:uid="{00000000-0006-0000-1C00-000006000000}">
      <text>
        <r>
          <rPr>
            <b/>
            <sz val="9"/>
            <color indexed="81"/>
            <rFont val="Segoe UI"/>
            <family val="2"/>
          </rPr>
          <t xml:space="preserve">Preencher com os dados do recibo de entrega da Escrituração Fiscal Digital – Contribuições (EFD-Contribuições) referente aos últimos 12 meses anteriores à apresentação da proposta. Este documento apresenta o crédito apurado/descontado de PIS e COFINS; </t>
        </r>
      </text>
    </comment>
    <comment ref="E22" authorId="0" shapeId="0" xr:uid="{00000000-0006-0000-1C00-000007000000}">
      <text>
        <r>
          <rPr>
            <b/>
            <sz val="9"/>
            <color indexed="81"/>
            <rFont val="Segoe UI"/>
            <family val="2"/>
          </rPr>
          <t xml:space="preserve">Preencher com os dados do recibo de entrega da Escrituração Fiscal Digital – Contribuições (EFD-Contribuições) referente aos últimos 12 meses anteriores à apresentação da proposta. Este documento apresenta o crédito apurado/descontado de PIS e COFINS;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Moreno Santiago</author>
  </authors>
  <commentList>
    <comment ref="B6" authorId="0" shapeId="0" xr:uid="{00000000-0006-0000-1D00-000001000000}">
      <text>
        <r>
          <rPr>
            <b/>
            <sz val="9"/>
            <color indexed="81"/>
            <rFont val="Segoe UI"/>
            <family val="2"/>
          </rPr>
          <t>Insira aqui o valor da Receita Bruta dos últimos 12 meses do Extrato do Simples Nacional (RBT12 ou RBT12p) conforme regras do edital</t>
        </r>
        <r>
          <rPr>
            <sz val="9"/>
            <color indexed="81"/>
            <rFont val="Segoe UI"/>
            <family val="2"/>
          </rPr>
          <t xml:space="preserve">
</t>
        </r>
      </text>
    </comment>
  </commentList>
</comments>
</file>

<file path=xl/sharedStrings.xml><?xml version="1.0" encoding="utf-8"?>
<sst xmlns="http://schemas.openxmlformats.org/spreadsheetml/2006/main" count="183" uniqueCount="150">
  <si>
    <t>HISTÓRIO  DE VERSIONAMENTO</t>
  </si>
  <si>
    <t>EDIÇÃO</t>
  </si>
  <si>
    <t>VERSÃO</t>
  </si>
  <si>
    <t>Data</t>
  </si>
  <si>
    <t>DESCRIÇÃO DA CORREÇÃO/EVOLUÇÃO/MANUTENÇÃO</t>
  </si>
  <si>
    <t>Retirada de menções à IN STJ/GDG 15/2019, pois ela será revogada. Adaptação ao futuro normativo sobre Conta Vinculada, em processo de publicação. Inclusão de referencial de cálculo para empresas optantes do SIMPLES Nacional.</t>
  </si>
  <si>
    <t xml:space="preserve">Correção de referências na aba PIS/COFINS que faziam o preenchimento automatico dos dados da declaração. 
Correção de fórmula referente ao percentual de PIS/COFINS não cumulativo presente na planilha Subst. Férias. 
Correção da validação de preenchimento D73 referente ao aviso prévio indenizado. 
Correção da formatação da linha "Valor total ANUAL por empregado substituto do titular em férias (R$)" na planilha da cobertura de férias. 
Correção da fórmula que trazia a data da proposta na aba resumo para as planilhas analíticas. 
Correção da fórmula da coluna E114 referente ao ISS.
Inclusão da planilha "Memorial" para faciliar o preenchimento das planilhas analíticas pelas proponentes interessadas.
Alteração da planilha LICITANTE com o passo a passo do preenchimento da planlha. 
Correção da formula referente a multa do aviso prévio trabalhado, que fazia referência ao APT das notas explicativas em vez dos dados das planilhas analíticas.
Inclusão de links para referências à Resolução STJ/GP n. 9/2017 (férias de terceirizados) e IN STJ/GDG n. 14/2020 (conta vinculada).
Correção da fórmula das quantidades (para 20 meses) no detalhamento do custos dos materiais não depreciáveis e uniformes.
Correção da fórmula da célula C72 da aba "Notas Explicativas" que trazia nomenclatura incorreta do item F.1 - Multa do FGTS sobre o APT após 20 meses.
Correção da nomenclatura do item F.1 nas células m11, m31 e m51 que ainda fazia referência a contribuição social sobre o FGTS. A formula descrita não precisou de correção.
</t>
  </si>
  <si>
    <t>- Correção da fórmula da linha E120 das planilhas analíticas (Total da Remuneração do Quadro Resumo da Composição de Custos", que recuperava o subtotal "Total da remuneração - Base de cálculo para encargos trabalhistas" em vez de recuperar o "Valor Total da Remuneração" do Módulo 1.
 - Correção dos cálculos do detalhamento do custo dos materiais depreciáveis (aba "Det. - Mod. 2 e 5), pois não apurava corretamente o custo mensal por profissional.
- Correção de formatação na planilha "resumo", a fim de impedir a alteração de células (quantidade de profissionais e postos, pois devem ser informados em cada planilha analítica)
- Inclusão de mais linhas de descrição dos uniformes, materiais depreciáveis e não depreciáveis. Foi incluída a opção de detalhamento de EPI's.</t>
  </si>
  <si>
    <t>-</t>
  </si>
  <si>
    <t>-  Correção das fórmulas do Módulo 3 para fazer referência aos percentuais preenchidos na aba "Memorial". Os percentuais desse módulo faziam referencia equivocada aos percentuais das Notas Explicativas.
- Alteração das notas explicativas do submódulo 2.3 em razão da modificação de entendimento abordada no Parecer Jurídico n. 528/2020 a respeito da possibilidade de aporte de custos relativos ao auxílio funeral e seguro de vida.</t>
  </si>
  <si>
    <t>Bem Vindo(a), Gestor(a)!</t>
  </si>
  <si>
    <t>Este arquivo é uma ferramenta da suporte à pesquisa de preços das contratações de serviços com dedicação exclusiva de mão de obra no âmbito do MGI. A ferramenta é uma adaptação da PCFP desenvolvida pelo STJ.</t>
  </si>
  <si>
    <t>Uma vez que a Planilha de Custos é obrigatória e indispensável na fase interna da licitação, após preenchimento, ela deverá ser inserida nos autos do respectivo processo administrativo.</t>
  </si>
  <si>
    <t>Esta ferramenta deverá ser devidamente adaptada para futura contratação, pois balizará não somente a proposta na licitação, mas também futuras análises de repactuação, reajuste ou revisão de preços.</t>
  </si>
  <si>
    <t>Deverá ser preenchida uma planilha analítica ("P1") para cada tipo de serviço. Essas planilhas calcularão o valor mensal dos serviços conforme o valor mensal devido a cada empregado.</t>
  </si>
  <si>
    <r>
      <t>Antes do preenchimento, a</t>
    </r>
    <r>
      <rPr>
        <sz val="11"/>
        <color theme="0" tint="-4.9989318521683403E-2"/>
        <rFont val="Arial"/>
        <family val="2"/>
      </rPr>
      <t xml:space="preserve"> </t>
    </r>
    <r>
      <rPr>
        <sz val="11"/>
        <color theme="1"/>
        <rFont val="Arial"/>
        <family val="2"/>
      </rPr>
      <t>área demandante poderá fornecer as instruções iniciais, tais como inclusão de postos, detalhamento ou inclusão de custos, etc. As Notas Explicativas e os comentários nas células também fornecem orientações.</t>
    </r>
  </si>
  <si>
    <r>
      <t xml:space="preserve">Recomenda-se que o prenchimento da Planilha de Custos n. 1 seja realizado nas células em </t>
    </r>
    <r>
      <rPr>
        <b/>
        <sz val="11"/>
        <color rgb="FFC00000"/>
        <rFont val="Arial"/>
        <family val="2"/>
      </rPr>
      <t>vermelho</t>
    </r>
    <r>
      <rPr>
        <sz val="11"/>
        <color rgb="FFC00000"/>
        <rFont val="Arial"/>
        <family val="2"/>
      </rPr>
      <t>, mediante os seguintes passos:</t>
    </r>
  </si>
  <si>
    <r>
      <rPr>
        <b/>
        <sz val="11"/>
        <color theme="1"/>
        <rFont val="Arial"/>
        <family val="2"/>
      </rPr>
      <t>2º - Planilha "RESUMO":</t>
    </r>
    <r>
      <rPr>
        <sz val="11"/>
        <color theme="1"/>
        <rFont val="Arial"/>
        <family val="2"/>
      </rPr>
      <t xml:space="preserve"> Dados gerais da contratação, como número da licitação, do processo, vigência da contratação, tipo dos serviços (categorias profissionais), jornada de trabalho. </t>
    </r>
    <r>
      <rPr>
        <b/>
        <sz val="11"/>
        <color theme="1"/>
        <rFont val="Arial"/>
        <family val="2"/>
      </rPr>
      <t>O quantitativo de postos e profissionais deve ser informado em cada planilha analítica (planilhas "P1", "P2", "P3", etc).</t>
    </r>
  </si>
  <si>
    <r>
      <rPr>
        <b/>
        <sz val="11"/>
        <color theme="1"/>
        <rFont val="Arial"/>
        <family val="2"/>
      </rPr>
      <t>3º - Planilhas "P1", "P2", "P3":</t>
    </r>
    <r>
      <rPr>
        <sz val="11"/>
        <color theme="1"/>
        <rFont val="Arial"/>
        <family val="2"/>
      </rPr>
      <t xml:space="preserve"> Essas são as planilhas analíticas, que calculam os valores dos serviços. Nesta fase incial, deve-se dar atenção:
 - Ao quadro "</t>
    </r>
    <r>
      <rPr>
        <b/>
        <sz val="11"/>
        <color theme="1"/>
        <rFont val="Arial"/>
        <family val="2"/>
      </rPr>
      <t>Dados da mão de obra para composição dos custos</t>
    </r>
    <r>
      <rPr>
        <sz val="11"/>
        <color theme="1"/>
        <rFont val="Arial"/>
        <family val="2"/>
      </rPr>
      <t xml:space="preserve">": Informar a unidade de medida (geralmente é posto), a quantidade da unidade de medida (quantidade de postos) e de profissionais por unidade de medida (profissionais por posto). Além disso é impressindível informar o piso da categoria e os dados da Classificação Brasileira de Ocupações.
- </t>
    </r>
    <r>
      <rPr>
        <b/>
        <sz val="11"/>
        <color theme="1"/>
        <rFont val="Arial"/>
        <family val="2"/>
      </rPr>
      <t xml:space="preserve"> "Módulo 1 - Composição da Remuneração":</t>
    </r>
    <r>
      <rPr>
        <sz val="11"/>
        <color theme="1"/>
        <rFont val="Arial"/>
        <family val="2"/>
      </rPr>
      <t xml:space="preserve"> informar o salário base e calcular vebas remuneratórias.
-  </t>
    </r>
    <r>
      <rPr>
        <b/>
        <sz val="11"/>
        <color theme="1"/>
        <rFont val="Arial"/>
        <family val="2"/>
      </rPr>
      <t>"Submódulo 2.3 - Benefícios Mensais e Diários"</t>
    </r>
    <r>
      <rPr>
        <sz val="11"/>
        <color theme="1"/>
        <rFont val="Arial"/>
        <family val="2"/>
      </rPr>
      <t xml:space="preserve">: informar os custos relativos aos benefícios concedidos aos empregados que estão previstos na legislação e/ou em instrumentos coletivos e que não integram a remuneração Nesse caso é impressindível o conhecimento de contratações semelhantes e do capítulo específico do manual de orientação para preenchimento do modelo de planilhas de composição de custos e formação de preço. Em resumo, detalha-se os custos com auxílio alimentação e transporte nas planilhas de delhamento </t>
    </r>
    <r>
      <rPr>
        <b/>
        <sz val="11"/>
        <color theme="1"/>
        <rFont val="Arial"/>
        <family val="2"/>
      </rPr>
      <t>"Vale-transporte" e "Vale-Alimentação", e demais benefícios diretamente nas linhas do submódulo 2.3 das planilhas analíticas.</t>
    </r>
    <r>
      <rPr>
        <sz val="11"/>
        <color theme="1"/>
        <rFont val="Arial"/>
        <family val="2"/>
      </rPr>
      <t xml:space="preserve">
-  </t>
    </r>
    <r>
      <rPr>
        <b/>
        <sz val="11"/>
        <color theme="1"/>
        <rFont val="Arial"/>
        <family val="2"/>
      </rPr>
      <t>"Módulo 5  - Insumos Diversos"</t>
    </r>
    <r>
      <rPr>
        <sz val="11"/>
        <color theme="1"/>
        <rFont val="Arial"/>
        <family val="2"/>
      </rPr>
      <t>: informar os custos relativos aposto pelos custos relativos a uniformes, materiais, utensílios, suprimentos, máquinas,equipamentos, entre outros, utilizados diretamente na execução dos serviços.  Detalha-se esses custos nas planilhas de delhamento "Uniformes e EPIs" e "Insumos".</t>
    </r>
  </si>
  <si>
    <r>
      <rPr>
        <b/>
        <sz val="11"/>
        <color theme="1"/>
        <rFont val="Arial"/>
        <family val="2"/>
      </rPr>
      <t xml:space="preserve">4º - Planilhas "Vale-Transporte", "Auxílio-Alimentação", "Uniformes e EPIs" e "Insumos": </t>
    </r>
    <r>
      <rPr>
        <sz val="11"/>
        <color theme="1"/>
        <rFont val="Arial"/>
        <family val="2"/>
      </rPr>
      <t>Essas planilhas detalham a composição e cálculo de itens do submódulo 2.3 e módulo 5 e devem ser preenchidas de forma mais completa e objetiva possível. Ela será um importante parâmetro de julgamento das propostas pelo Agenda da Contratação.</t>
    </r>
  </si>
  <si>
    <t>Os demais módulo e submódulos das planilhas analíticas podem ser modificados, mas serão necessárias justificativas e adaptações nos memoriais de cálculo (alguns casos nem sempre, como no caso da não substituição em férias). Já as planilhas "Memorial", "PisCofins", "Simples", "Subst. Férias" e "Conta Vinculada", a princípio, não precisam de alterações, pois serão utilizadas nas próximas fases da planilha (seleção do fornecedor e contratação).</t>
  </si>
  <si>
    <t>Muitas rubricas e comentários estão ocultos na planilha, por padrão. Entretanto, caso necessário para contratação, a unidade poderá reexibir as linhas e colunas correspondentes.</t>
  </si>
  <si>
    <r>
      <t>Em casos mais complexos, as</t>
    </r>
    <r>
      <rPr>
        <b/>
        <sz val="11"/>
        <color theme="0" tint="-4.9989318521683403E-2"/>
        <rFont val="Arial"/>
        <family val="2"/>
      </rPr>
      <t xml:space="preserve"> </t>
    </r>
    <r>
      <rPr>
        <b/>
        <sz val="11"/>
        <color theme="1"/>
        <rFont val="Arial"/>
        <family val="2"/>
      </rPr>
      <t>unidades demandantes poderão fornecer o suporte para o correto preenchimento ou adaptação do modelo à uma contratação específica, sempre que necessário.</t>
    </r>
  </si>
  <si>
    <t>Antes de anexar a Planilha de Custos ao SEI, este arquivo em excel deverá ser salvo como arquivo não habilitado para macros '.xlsx'. O SEI não fornece suporte para arquivos com macros.</t>
  </si>
  <si>
    <t>SUPERINTENDÊNCIA REGIONAL DE [...]</t>
  </si>
  <si>
    <t>DCD/SSC/MGI</t>
  </si>
  <si>
    <t>Modelo de planilha gentilmente cedido pelo Superior Tribunal de Justiça (STJ).</t>
  </si>
  <si>
    <t>Resumo do custo mensal por empregado</t>
  </si>
  <si>
    <t>Valor total mensal por empregado (R$)</t>
  </si>
  <si>
    <t/>
  </si>
  <si>
    <t>PIS</t>
  </si>
  <si>
    <t>COFINS</t>
  </si>
  <si>
    <t>CUSTO UNITÁRIO</t>
  </si>
  <si>
    <t>CUSTO TOTAL</t>
  </si>
  <si>
    <t>Número Total de Profissionais</t>
  </si>
  <si>
    <t>CUSTO MENSAL POR  PROFISSIONAL A SER APORTADO EM CADA PLANILHA ANALÍTICA</t>
  </si>
  <si>
    <t>PLANILHA DE DETALHAMENTO DO CUSTO DE  INSUMOS</t>
  </si>
  <si>
    <t xml:space="preserve"> ITEM "B" DO MÓDULO 5 DA PLANILHA DE CUSTOS E FORMAÇÃO DE PREÇOS</t>
  </si>
  <si>
    <t xml:space="preserve">DETALHAMENTO DO CUSTO DOS DEMAIS INSUMOS NÃO DEPRECIÁVEIS </t>
  </si>
  <si>
    <t>PROFISSIONAIS: TODOS OS PROFISSIONAIS</t>
  </si>
  <si>
    <t>1 - DESCRIÇÃO</t>
  </si>
  <si>
    <t>1 - Aluguel por 10 dias de elevador tipo tesoura, com altura de trabalho entre 5 e 15 Metros para serviços internos e externos.</t>
  </si>
  <si>
    <t>3 - Aspirador Escova ASP (Asa Delta) ABS com cerdas em Nylon - Acessório utilizado em conjunto para atividades de limpeza do espelho d’água.</t>
  </si>
  <si>
    <t>4 - Clip de aço galvanizado 3/8 para utilização de cabo de aço - Acessório utilizado em conjunto para atividades de cadeira suspensa.</t>
  </si>
  <si>
    <t>5 - Corda Poliamida 12mm – para utilização em cadeiras suspensas e cabo-guia de segurança para fixação de trava-quedas. Constituído em trançado triplo e alma central. Trançado externo em multifilamento de Poliamida, trançado intermediário e o alerta visual em multifilamento de polipropileno ou poliamida na com o mínimo de 50% de identificação.</t>
  </si>
  <si>
    <t>6 - Cordas para rapel de 8,5 a 11 mm de 80 metros cada.</t>
  </si>
  <si>
    <t>7 - Escova Nylon, curva 44cm - Acessório utilizado em conjunto para atividades de limpeza do espelho d’água.</t>
  </si>
  <si>
    <t>8 - Mosquetão em aço inox liso com fechamento de rosca, oval - Acessório utilizado em conjunto para atividades de cadeira suspensa.</t>
  </si>
  <si>
    <t>CUSTO TOTAL ANUAL DOS DEMAIS INSUMOS NÃO DEPRECIÁVEIS</t>
  </si>
  <si>
    <t>CUSTO TOTAL MENSAL DOS DEMAIS INSUMOS NÃO DEPRECIÁVEIS</t>
  </si>
  <si>
    <t xml:space="preserve">DETALHAMENTO DO CUSTO COM INSUMOS DEPRECIÁVEIS </t>
  </si>
  <si>
    <t>Quant. Estimada</t>
  </si>
  <si>
    <t>Valor Unitário</t>
  </si>
  <si>
    <t>Valor Residual</t>
  </si>
  <si>
    <t>Vida útil em anos</t>
  </si>
  <si>
    <t>Depreciação Mensal</t>
  </si>
  <si>
    <t>Taxa de Depreciação Mensal</t>
  </si>
  <si>
    <t>1 - Adaptador de tomada 2P+T</t>
  </si>
  <si>
    <t>2 - Aplicador de cera completo - balde + mop</t>
  </si>
  <si>
    <t>3 - Aplicador de cera completo - mop + mochila com mangueira</t>
  </si>
  <si>
    <t>4 - Aspirador de pó  e liquidos WAP ou similar - (1400w de potência e reservatório  mínimo de 12 litros e sucção de 240Mbar)</t>
  </si>
  <si>
    <t>5 - Aspirador Profissional IPC AA162 ou similar (Pó e Água, 1400w de potência, Sucção de 24 Kpa com reservatório mínimo de 60 Litros)</t>
  </si>
  <si>
    <t>6 - Atomizadora/Nebulizadora elétrica, modelo guarany ou similar (4 litros)</t>
  </si>
  <si>
    <t>7 - Bomba Costal 20 litros, marca guarany ou similar</t>
  </si>
  <si>
    <t>8 - Cabo de aço de 4,8mm com formação de 6 x 19, com alma de aço, resistência de 1500 KG com 50 metros</t>
  </si>
  <si>
    <t>9 - Cadeira suspensa para limpeza de vidro, para utilização de cabo de aço com 4,8 mm de diâmetro, formação 6 x 19, com alma de aço, resistência de 1.500 kg, com trava queda de tripla trava de segurança, Indicado para corda de poliamida com 12 mm de diâmetro, resistência de 2200 kg. (GULIN OU SIMILAR).</t>
  </si>
  <si>
    <t>10 - Cadeirinha para rapel</t>
  </si>
  <si>
    <t>11 - Carrinho Balde Espremedor duplo, com capacidade mínima de 20 litros (deverá acompanhar Mop úmido compatível com equipamento)</t>
  </si>
  <si>
    <t>12 - Carrinho funcional com saco coletor e suporte para equipamentos</t>
  </si>
  <si>
    <t>13 - Carrinho Gari em plástico, com tampa e capacidade mínima de 200 Litros</t>
  </si>
  <si>
    <t>14 - Carrinho para transporte de Filtro e Motobomba, em aço e rodas emborrachadas com puxador – dimensão AxL 100x80 com capacidade para 500kg</t>
  </si>
  <si>
    <t>15 - Contentor para coleta interna de lixo, em polietileno de alta densidade, com quatro rodas, sendo duas equipadas com travas individuais, cor neutra. (700 Litros)</t>
  </si>
  <si>
    <t>16 - Enceradeira High Speed (acima de 1500 rpm)</t>
  </si>
  <si>
    <t>17 - Enceradeira industrial 50 cm, com reservatorio</t>
  </si>
  <si>
    <t>18 - Enceradeira Industrial Alfa 350</t>
  </si>
  <si>
    <t>19 - Enceradeira Industrial Alfa 400</t>
  </si>
  <si>
    <t>20 - Enceradeira Industrial Alfa 500</t>
  </si>
  <si>
    <t>21 - Escada de abrir com 07 degraus</t>
  </si>
  <si>
    <t>22 - Escada extensiva 6,60x 12m fibra de vidro 22/37 degraus</t>
  </si>
  <si>
    <t>23 - Escada extensiva dupla 15 x 2 em Alumínio</t>
  </si>
  <si>
    <t>24 - Extensão Monofásica com plugue de 15 metros</t>
  </si>
  <si>
    <t>25 - Extensão Monofásica com plugue de 30 metros</t>
  </si>
  <si>
    <t>26 - Extensão Monofásica com plugue de 50 metros</t>
  </si>
  <si>
    <t>27 - Extensão Telescópica 6m de 3fases Unger ou similar</t>
  </si>
  <si>
    <t>28 - Extensão Trifásico com plugue Strahl de 100 metros</t>
  </si>
  <si>
    <t>29 - Extensor de alumínio – (cabo telescópico de 6m) - Acessório utilizado em conjunto para atividades de limpeza do espelho d’água.</t>
  </si>
  <si>
    <t>30 - Extratora de Carpetes PUZZI 30/4 Karcher ou similar (máquina lavadora extratora de carpete em um único passo lava, escova e recolhe a solução suja) + kit estofados</t>
  </si>
  <si>
    <t>31 - Extratora de estofado e carpete (mínimo de 20 Litros). wap 1600 ou karcher 1400 ou ipc</t>
  </si>
  <si>
    <t>32 - Kit Profissional Limpeza de Vidro Unger ou similar</t>
  </si>
  <si>
    <t>33 - Lavador de vidros 35cm Vice Versa Unger ou similar</t>
  </si>
  <si>
    <t>34 - Lavadora Automática de Piso Fox Alfa ou similar (tanque mínimo de 40 litros)</t>
  </si>
  <si>
    <t>35 - Lavadora de Alta Pressão de Água Fria com pressão mínima de 2175-150 PSI HD 12/15 S Karcher ou similar</t>
  </si>
  <si>
    <t>36 - LAVADORA DE ALTA PRESSÃO HD 6/15 (220V) Kracher ou similar.</t>
  </si>
  <si>
    <t>37 - Mangueira emborrachada – ¾ PSI 300 constituída em Tubo interno de P.V.C flexível, reforçada com malha fechada de fios de poliéster - 50m com conector, compatível com as ladoras de alta pressão.</t>
  </si>
  <si>
    <t>38 - Mangueira extensora de Alta Pressão ¼ 150 BAR com conectores - 20 Metros</t>
  </si>
  <si>
    <t>39 - Mangueira Flutuante confeccionada em PVC do tipo flutuante com diâmetro de 1.1/2, alta flexibilidade, resistência à abrasão, e aos raios ultravioletas. É utilizada para fazer a aspiração da sujeira da piscina, interligando o aspirador e a sucção da bomba (através do dispositivo de aspiração). 30m - Acessório utilizado em conjunto para atividades de limpeza do espelho d’água.</t>
  </si>
  <si>
    <t>40 - Máquina de Lavar Roupa Industrial ou Semi-Industrial - 18 a 25 KG - Centrifugação Elevada (mínimo 850 R.P.M.).</t>
  </si>
  <si>
    <t>41 - Mop spray, capacidade mínima de 500 mlcabo medindo no mínimo 130cm,  com jogo de refil, marca Kumber, TTS ou similar. (Modelo profissional)</t>
  </si>
  <si>
    <t>42 - Filtro Piscina Fm100 E Bomba 3cv Bmc300 Até 312.00l</t>
  </si>
  <si>
    <t>43 - Peneira de piscina, com cabo de 1,5m - Acessório utilizado em conjunto para atividades de limpeza do espelho d’água.</t>
  </si>
  <si>
    <t>44 - Placa Sinalizadora de chão para Piso Molhado, na cor Amarela.</t>
  </si>
  <si>
    <t>45 - Pulverizador spray pressurizado 1 Litro</t>
  </si>
  <si>
    <t>46 - Secador de Piso - secagem de piso tais como granito, granilite, mármore, Paviflex, entre outros. Modelo Karcher ou similar. Trabalha com o ar de temperatura ambiente. (Rodas e cabo para fácil transporte)</t>
  </si>
  <si>
    <t>47 - Stop One (descensor) para rapel de 8,5 a 11 mm.</t>
  </si>
  <si>
    <t>48 - Suporte Limpa Tudo com cabo</t>
  </si>
  <si>
    <t>49 - Varredeira Manual de Pisos Dupla Escova Karcher ou similar</t>
  </si>
  <si>
    <t>CUSTO TOTAL DOS EQUIPAMENTOS A PARTIR DA DEPRECIAÇÃO MENSAL</t>
  </si>
  <si>
    <t>DECLARAÇÃO PÚBLICA PARA EMPRESAS COM TRIBUTAÇÃO PELO REGIME DE INCIDÊNCIA NÃO CUMULATIVA E CUMULATIVA DE PIS E COFINS</t>
  </si>
  <si>
    <t>CONTRIBUIÇÃO APURADA</t>
  </si>
  <si>
    <t>Apuração do Percentual Médio Efetivo de Recolhimento do PIS referente aos 12 últimos meses:</t>
  </si>
  <si>
    <t>CONTRIBUIÇÃO CUMULATIVA + NÃO CUMULATIVA</t>
  </si>
  <si>
    <t>MÊS</t>
  </si>
  <si>
    <t>FATURAMENTO MENSAL</t>
  </si>
  <si>
    <t>CRÉDITO DESCONTADO</t>
  </si>
  <si>
    <t>CONTRIBUIÇÃO DEVIDA</t>
  </si>
  <si>
    <t>PERCENTUAL EFETIVO</t>
  </si>
  <si>
    <t>(A)</t>
  </si>
  <si>
    <t>(B)</t>
  </si>
  <si>
    <t>(C)</t>
  </si>
  <si>
    <t>(D = B - C)</t>
  </si>
  <si>
    <t>(E = D / A)</t>
  </si>
  <si>
    <t>PERCENTUAL MÉDIO DO PERÍODO</t>
  </si>
  <si>
    <t>Apuração do Percentual Médio Efetivo de Recolhimento do COFINS referente aos 12 últimos meses</t>
  </si>
  <si>
    <t>NOME E ASSINATURA DO RESPONSÁVEL/REPRESENTANTE DA EMPRESA</t>
  </si>
  <si>
    <t>PLANILHA DE APURAÇÃO DAS ALÍQUOTAS EFETIVAS DO SIMPLES NACIONAL</t>
  </si>
  <si>
    <t>ITEM "C" DO MÓDULO 5 DA PLANILHA DE CUSTOS E FORMAÇÃO DE PREÇOS</t>
  </si>
  <si>
    <t>PERÍODO DE APURAÇÃO</t>
  </si>
  <si>
    <t xml:space="preserve">RECEITA BRUTA DOS ÚLTIMOS 12 MESES ANTERIORES AO PERIODO DE APURAÇÃO </t>
  </si>
  <si>
    <t>alíquota efetiva</t>
  </si>
  <si>
    <t>PERCENTUAIS EFETIVOS DOS TRIBUTOS</t>
  </si>
  <si>
    <t>IRPJ</t>
  </si>
  <si>
    <t>CSLL</t>
  </si>
  <si>
    <t>ISS</t>
  </si>
  <si>
    <t>CPP</t>
  </si>
  <si>
    <t>ALÍQUOTAS E PARTILHA DO SIMPLES NACIONAL - RECEITAS DECORRENTES DA PRESTAÇÃO DE SERVIÇOS RELACIONADOS NO INCISO IV DO § 1º DO ART. 25</t>
  </si>
  <si>
    <t>PERCENTUAIS DE REPARTIÇÃO DOS TRIBUTOS</t>
  </si>
  <si>
    <t>Receita - Faixas</t>
  </si>
  <si>
    <t>Limite Inferior</t>
  </si>
  <si>
    <t>Limite Superior</t>
  </si>
  <si>
    <t>Alíquota Nominal</t>
  </si>
  <si>
    <t>VLR Deduzir</t>
  </si>
  <si>
    <t>Cofins</t>
  </si>
  <si>
    <t>PIS/Pasep</t>
  </si>
  <si>
    <t>1ª faixa</t>
  </si>
  <si>
    <t>2ª faixa</t>
  </si>
  <si>
    <t>3ª faixa</t>
  </si>
  <si>
    <t>4ª faixa</t>
  </si>
  <si>
    <t>5ª faixa</t>
  </si>
  <si>
    <t>6ª faixa</t>
  </si>
  <si>
    <t>CRÉDITO APURADO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</si>
</sst>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quot;* #,##0.00_-;\-&quot;R$&quot;* #,##0.00_-;_-&quot;R$&quot;* &quot;-&quot;??_-;_-@_-"/>
    <numFmt numFmtId="165" formatCode="_(&quot;R$&quot;* #,##0.00_);_(&quot;R$&quot;* \(#,##0.00\);_(&quot;R$&quot;* &quot;-&quot;??_);_(@_)"/>
    <numFmt numFmtId="166" formatCode="_(* #,##0.00_);_(* \(#,##0.00\);_(* &quot;-&quot;??_);_(@_)"/>
    <numFmt numFmtId="167" formatCode="_(&quot;R$ &quot;* #,##0.00_);_(&quot;R$ &quot;* \(#,##0.00\);_(&quot;R$ &quot;* &quot;-&quot;??_);_(@_)"/>
    <numFmt numFmtId="171" formatCode="_([$€-2]* #,##0.00_);_([$€-2]* \(#,##0.00\);_([$€-2]* &quot;-&quot;??_)"/>
    <numFmt numFmtId="172" formatCode="0.000%"/>
    <numFmt numFmtId="173" formatCode="[$-416]mmmm\-yy;@"/>
    <numFmt numFmtId="174" formatCode="[$-F800]dddd\,\ mmmm\ dd\,\ yyyy"/>
    <numFmt numFmtId="176" formatCode="0.0%"/>
    <numFmt numFmtId="177" formatCode="0.0000%"/>
    <numFmt numFmtId="178" formatCode="0.00000%"/>
  </numFmts>
  <fonts count="56" x14ac:knownFonts="1">
    <font>
      <sz val="11"/>
      <color theme="1"/>
      <name val="Calibri"/>
      <family val="2"/>
      <scheme val="minor"/>
    </font>
    <font>
      <sz val="11"/>
      <color theme="1"/>
      <name val="Calibri"/>
      <family val="2"/>
      <scheme val="minor"/>
    </font>
    <font>
      <b/>
      <sz val="10"/>
      <name val="Arial"/>
      <family val="2"/>
    </font>
    <font>
      <sz val="10"/>
      <name val="Arial"/>
      <family val="2"/>
    </font>
    <font>
      <sz val="9"/>
      <name val="Arial"/>
      <family val="2"/>
    </font>
    <font>
      <sz val="8"/>
      <name val="Arial"/>
      <family val="2"/>
    </font>
    <font>
      <sz val="11"/>
      <color indexed="8"/>
      <name val="Calibri"/>
      <family val="2"/>
    </font>
    <font>
      <b/>
      <sz val="9"/>
      <name val="Arial"/>
      <family val="2"/>
    </font>
    <font>
      <b/>
      <sz val="12"/>
      <name val="Arial"/>
      <family val="2"/>
    </font>
    <font>
      <b/>
      <sz val="8"/>
      <name val="Arial"/>
      <family val="2"/>
    </font>
    <font>
      <b/>
      <sz val="14"/>
      <name val="Arial"/>
      <family val="2"/>
    </font>
    <font>
      <sz val="11"/>
      <color theme="1"/>
      <name val="Arial"/>
      <family val="2"/>
    </font>
    <font>
      <sz val="8"/>
      <color theme="1"/>
      <name val="Arial"/>
      <family val="2"/>
    </font>
    <font>
      <b/>
      <sz val="8"/>
      <color theme="1"/>
      <name val="Arial"/>
      <family val="2"/>
    </font>
    <font>
      <b/>
      <sz val="12"/>
      <color theme="1"/>
      <name val="Arial"/>
      <family val="2"/>
    </font>
    <font>
      <b/>
      <sz val="11"/>
      <name val="Arial"/>
      <family val="2"/>
    </font>
    <font>
      <b/>
      <sz val="8"/>
      <color theme="0"/>
      <name val="Arial"/>
      <family val="2"/>
    </font>
    <font>
      <sz val="10"/>
      <name val="Arial"/>
      <family val="2"/>
    </font>
    <font>
      <b/>
      <sz val="18"/>
      <color indexed="56"/>
      <name val="Cambria"/>
      <family val="2"/>
    </font>
    <font>
      <b/>
      <sz val="15"/>
      <color indexed="56"/>
      <name val="Calibri"/>
      <family val="2"/>
    </font>
    <font>
      <b/>
      <sz val="11"/>
      <color theme="0"/>
      <name val="Arial"/>
      <family val="2"/>
    </font>
    <font>
      <sz val="11"/>
      <color rgb="FFFF0000"/>
      <name val="Arial"/>
      <family val="2"/>
    </font>
    <font>
      <b/>
      <sz val="11"/>
      <color theme="1"/>
      <name val="Arial"/>
      <family val="2"/>
    </font>
    <font>
      <b/>
      <sz val="10"/>
      <color theme="1"/>
      <name val="Arial"/>
      <family val="2"/>
    </font>
    <font>
      <sz val="10"/>
      <color theme="1"/>
      <name val="Arial"/>
      <family val="2"/>
    </font>
    <font>
      <sz val="12"/>
      <color theme="1"/>
      <name val="Arial"/>
      <family val="2"/>
    </font>
    <font>
      <sz val="9"/>
      <color theme="1"/>
      <name val="Arial"/>
      <family val="2"/>
    </font>
    <font>
      <b/>
      <sz val="9"/>
      <color theme="1"/>
      <name val="Arial"/>
      <family val="2"/>
    </font>
    <font>
      <sz val="9"/>
      <color indexed="81"/>
      <name val="Segoe UI"/>
      <family val="2"/>
    </font>
    <font>
      <b/>
      <sz val="9"/>
      <color indexed="81"/>
      <name val="Segoe UI"/>
      <family val="2"/>
    </font>
    <font>
      <sz val="9"/>
      <color rgb="FFC00000"/>
      <name val="Arial"/>
      <family val="2"/>
    </font>
    <font>
      <sz val="8"/>
      <color rgb="FFC00000"/>
      <name val="Arial"/>
      <family val="2"/>
    </font>
    <font>
      <u/>
      <sz val="11"/>
      <color theme="10"/>
      <name val="Calibri"/>
      <family val="2"/>
      <scheme val="minor"/>
    </font>
    <font>
      <u/>
      <sz val="8"/>
      <color theme="10"/>
      <name val="Arial"/>
      <family val="2"/>
    </font>
    <font>
      <b/>
      <sz val="8"/>
      <color rgb="FFC00000"/>
      <name val="Arial"/>
      <family val="2"/>
    </font>
    <font>
      <b/>
      <sz val="11"/>
      <color rgb="FFC00000"/>
      <name val="Arial"/>
      <family val="2"/>
    </font>
    <font>
      <sz val="11"/>
      <name val="Arial"/>
      <family val="2"/>
    </font>
    <font>
      <b/>
      <sz val="10"/>
      <color rgb="FFC00000"/>
      <name val="Segoe UI"/>
      <family val="2"/>
    </font>
    <font>
      <b/>
      <sz val="18"/>
      <name val="Arial"/>
      <family val="2"/>
    </font>
    <font>
      <b/>
      <sz val="10"/>
      <color theme="1" tint="0.499984740745262"/>
      <name val="Arial"/>
      <family val="2"/>
    </font>
    <font>
      <strike/>
      <sz val="16"/>
      <name val="Arial"/>
      <family val="2"/>
    </font>
    <font>
      <b/>
      <sz val="16"/>
      <color rgb="FFFF0000"/>
      <name val="Arial"/>
      <family val="2"/>
    </font>
    <font>
      <b/>
      <sz val="14"/>
      <color theme="1" tint="0.499984740745262"/>
      <name val="Arial"/>
      <family val="2"/>
    </font>
    <font>
      <b/>
      <strike/>
      <u/>
      <sz val="20"/>
      <name val="Arial"/>
      <family val="2"/>
    </font>
    <font>
      <sz val="10"/>
      <color theme="1"/>
      <name val="Calibri"/>
      <family val="2"/>
    </font>
    <font>
      <b/>
      <u/>
      <sz val="18"/>
      <name val="Arial"/>
      <family val="2"/>
    </font>
    <font>
      <sz val="8"/>
      <name val="Calibri"/>
      <family val="2"/>
      <scheme val="minor"/>
    </font>
    <font>
      <sz val="11"/>
      <color rgb="FFC00000"/>
      <name val="Arial"/>
      <family val="2"/>
    </font>
    <font>
      <b/>
      <sz val="18"/>
      <color theme="3"/>
      <name val="Arial"/>
      <family val="2"/>
    </font>
    <font>
      <sz val="11"/>
      <color theme="1" tint="0.34998626667073579"/>
      <name val="Arial"/>
      <family val="2"/>
    </font>
    <font>
      <b/>
      <sz val="10"/>
      <color theme="1" tint="0.34998626667073579"/>
      <name val="Arial"/>
      <family val="2"/>
    </font>
    <font>
      <i/>
      <sz val="9"/>
      <color theme="1" tint="0.34998626667073579"/>
      <name val="Arial"/>
      <family val="2"/>
    </font>
    <font>
      <sz val="11"/>
      <color theme="0"/>
      <name val="Arial"/>
      <family val="2"/>
    </font>
    <font>
      <sz val="11"/>
      <color theme="0" tint="-4.9989318521683403E-2"/>
      <name val="Arial"/>
      <family val="2"/>
    </font>
    <font>
      <b/>
      <sz val="11"/>
      <color theme="0" tint="-4.9989318521683403E-2"/>
      <name val="Arial"/>
      <family val="2"/>
    </font>
    <font>
      <sz val="8"/>
      <color rgb="FF000000"/>
      <name val="Segoe UI"/>
      <family val="2"/>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rgb="FFD9D9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ck">
        <color indexed="6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rgb="FF000000"/>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150">
    <xf numFmtId="0" fontId="0" fillId="0" borderId="0"/>
    <xf numFmtId="9" fontId="1" fillId="0" borderId="0" applyFont="0" applyFill="0" applyBorder="0" applyAlignment="0" applyProtection="0"/>
    <xf numFmtId="9" fontId="6" fillId="0" borderId="0" applyFont="0" applyFill="0" applyBorder="0" applyAlignment="0" applyProtection="0"/>
    <xf numFmtId="167" fontId="6" fillId="0" borderId="0" applyFont="0" applyFill="0" applyBorder="0" applyAlignment="0" applyProtection="0"/>
    <xf numFmtId="166" fontId="6" fillId="0" borderId="0" applyFont="0" applyFill="0" applyBorder="0" applyAlignment="0" applyProtection="0"/>
    <xf numFmtId="0" fontId="3" fillId="0" borderId="0"/>
    <xf numFmtId="165" fontId="1" fillId="0" borderId="0" applyFont="0" applyFill="0" applyBorder="0" applyAlignment="0" applyProtection="0"/>
    <xf numFmtId="164" fontId="1" fillId="0" borderId="0" applyFont="0" applyFill="0" applyBorder="0" applyAlignment="0" applyProtection="0"/>
    <xf numFmtId="0" fontId="17" fillId="0" borderId="0"/>
    <xf numFmtId="167" fontId="3" fillId="0" borderId="0" applyFont="0" applyFill="0" applyBorder="0" applyAlignment="0" applyProtection="0"/>
    <xf numFmtId="167" fontId="3" fillId="0" borderId="0" applyFont="0" applyFill="0" applyBorder="0" applyAlignment="0" applyProtection="0"/>
    <xf numFmtId="9" fontId="3" fillId="0" borderId="0"/>
    <xf numFmtId="166" fontId="3" fillId="0" borderId="0" applyFont="0" applyFill="0" applyBorder="0" applyAlignment="0" applyProtection="0"/>
    <xf numFmtId="9" fontId="3" fillId="0" borderId="0" applyFont="0" applyFill="0" applyBorder="0" applyAlignment="0" applyProtection="0"/>
    <xf numFmtId="0" fontId="3" fillId="0" borderId="0"/>
    <xf numFmtId="165" fontId="1" fillId="0" borderId="0" applyFont="0" applyFill="0" applyBorder="0" applyAlignment="0" applyProtection="0"/>
    <xf numFmtId="9" fontId="3" fillId="0" borderId="0" applyFont="0" applyFill="0" applyBorder="0" applyAlignment="0" applyProtection="0"/>
    <xf numFmtId="167" fontId="3" fillId="0" borderId="0" applyFont="0" applyFill="0" applyBorder="0" applyAlignment="0" applyProtection="0"/>
    <xf numFmtId="9" fontId="3" fillId="0" borderId="0"/>
    <xf numFmtId="0" fontId="3" fillId="0" borderId="0"/>
    <xf numFmtId="9" fontId="1" fillId="0" borderId="0" applyFont="0" applyFill="0" applyBorder="0" applyAlignment="0" applyProtection="0"/>
    <xf numFmtId="166" fontId="1" fillId="0" borderId="0" applyFont="0" applyFill="0" applyBorder="0" applyAlignment="0" applyProtection="0"/>
    <xf numFmtId="0" fontId="1" fillId="0" borderId="0"/>
    <xf numFmtId="171" fontId="3" fillId="0" borderId="0" applyFont="0" applyFill="0" applyBorder="0" applyAlignment="0" applyProtection="0"/>
    <xf numFmtId="165" fontId="1"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1" fillId="0" borderId="0"/>
    <xf numFmtId="0" fontId="3" fillId="0" borderId="0"/>
    <xf numFmtId="0" fontId="3" fillId="0" borderId="0"/>
    <xf numFmtId="0" fontId="3" fillId="0" borderId="0"/>
    <xf numFmtId="0" fontId="3" fillId="0" borderId="0"/>
    <xf numFmtId="9" fontId="1"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18" fillId="0" borderId="0" applyNumberFormat="0" applyFill="0" applyBorder="0" applyAlignment="0" applyProtection="0"/>
    <xf numFmtId="0" fontId="19" fillId="0" borderId="13" applyNumberFormat="0" applyFill="0" applyAlignment="0" applyProtection="0"/>
    <xf numFmtId="0" fontId="18" fillId="0" borderId="0" applyNumberForma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9" fontId="6" fillId="0" borderId="0" applyFont="0" applyFill="0" applyBorder="0" applyAlignment="0" applyProtection="0"/>
    <xf numFmtId="167" fontId="6" fillId="0" borderId="0" applyFont="0" applyFill="0" applyBorder="0" applyAlignment="0" applyProtection="0"/>
    <xf numFmtId="166" fontId="6" fillId="0" borderId="0" applyFont="0" applyFill="0" applyBorder="0" applyAlignment="0" applyProtection="0"/>
    <xf numFmtId="164" fontId="1"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0" fontId="3" fillId="0" borderId="0"/>
    <xf numFmtId="0" fontId="6" fillId="0" borderId="0"/>
    <xf numFmtId="166" fontId="3" fillId="0" borderId="0" applyFill="0" applyBorder="0" applyAlignment="0" applyProtection="0"/>
    <xf numFmtId="9" fontId="3" fillId="0" borderId="0" applyFill="0" applyBorder="0" applyAlignment="0" applyProtection="0"/>
    <xf numFmtId="0" fontId="32" fillId="0" borderId="0" applyNumberFormat="0" applyFill="0" applyBorder="0" applyAlignment="0" applyProtection="0"/>
    <xf numFmtId="166" fontId="1" fillId="0" borderId="0" applyFont="0" applyFill="0" applyBorder="0" applyAlignment="0" applyProtection="0"/>
    <xf numFmtId="166" fontId="6" fillId="0" borderId="0" applyFont="0" applyFill="0" applyBorder="0" applyAlignment="0" applyProtection="0"/>
    <xf numFmtId="165" fontId="1" fillId="0" borderId="0" applyFont="0" applyFill="0" applyBorder="0" applyAlignment="0" applyProtection="0"/>
    <xf numFmtId="0" fontId="3" fillId="0" borderId="0"/>
    <xf numFmtId="166" fontId="3"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6" fillId="0" borderId="0" applyFont="0" applyFill="0" applyBorder="0" applyAlignment="0" applyProtection="0"/>
    <xf numFmtId="165" fontId="3"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44" fillId="0" borderId="0"/>
    <xf numFmtId="43" fontId="6"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205">
    <xf numFmtId="0" fontId="0" fillId="0" borderId="0" xfId="0"/>
    <xf numFmtId="0" fontId="25" fillId="2" borderId="0" xfId="53" applyFont="1" applyFill="1" applyAlignment="1" applyProtection="1">
      <alignment horizontal="center" vertical="center"/>
      <protection locked="0"/>
    </xf>
    <xf numFmtId="0" fontId="9" fillId="3" borderId="0" xfId="5" applyFont="1" applyFill="1" applyProtection="1">
      <protection locked="0"/>
    </xf>
    <xf numFmtId="0" fontId="5" fillId="3" borderId="0" xfId="5" applyFont="1" applyFill="1" applyProtection="1">
      <protection locked="0"/>
    </xf>
    <xf numFmtId="10" fontId="27" fillId="7" borderId="1" xfId="53" applyNumberFormat="1" applyFont="1" applyFill="1" applyBorder="1" applyAlignment="1">
      <alignment horizontal="center" vertical="center"/>
    </xf>
    <xf numFmtId="174" fontId="24" fillId="2" borderId="0" xfId="53" applyNumberFormat="1" applyFont="1" applyFill="1" applyProtection="1">
      <protection locked="0"/>
    </xf>
    <xf numFmtId="174" fontId="24" fillId="2" borderId="0" xfId="53" applyNumberFormat="1" applyFont="1" applyFill="1"/>
    <xf numFmtId="0" fontId="11" fillId="2" borderId="0" xfId="0" applyFont="1" applyFill="1" applyProtection="1">
      <protection locked="0"/>
    </xf>
    <xf numFmtId="0" fontId="3" fillId="0" borderId="0" xfId="53" applyProtection="1">
      <protection locked="0"/>
    </xf>
    <xf numFmtId="0" fontId="11" fillId="0" borderId="0" xfId="0" applyFont="1" applyProtection="1">
      <protection locked="0"/>
    </xf>
    <xf numFmtId="10" fontId="3" fillId="0" borderId="0" xfId="53" applyNumberFormat="1"/>
    <xf numFmtId="4" fontId="3" fillId="0" borderId="0" xfId="53" applyNumberFormat="1" applyProtection="1">
      <protection locked="0"/>
    </xf>
    <xf numFmtId="0" fontId="3" fillId="2" borderId="0" xfId="53" applyFill="1" applyProtection="1">
      <protection locked="0"/>
    </xf>
    <xf numFmtId="0" fontId="10" fillId="2" borderId="0" xfId="0" applyFont="1" applyFill="1" applyAlignment="1" applyProtection="1">
      <alignment vertical="center"/>
      <protection locked="0"/>
    </xf>
    <xf numFmtId="10" fontId="3" fillId="2" borderId="0" xfId="1" applyNumberFormat="1" applyFont="1" applyFill="1" applyBorder="1" applyAlignment="1" applyProtection="1">
      <alignment horizontal="center" vertical="center"/>
      <protection locked="0"/>
    </xf>
    <xf numFmtId="0" fontId="21" fillId="0" borderId="0" xfId="0" applyFont="1" applyProtection="1">
      <protection locked="0"/>
    </xf>
    <xf numFmtId="0" fontId="11" fillId="0" borderId="0" xfId="0" quotePrefix="1" applyFont="1" applyProtection="1">
      <protection locked="0"/>
    </xf>
    <xf numFmtId="0" fontId="11" fillId="2" borderId="0" xfId="0" applyFont="1" applyFill="1" applyProtection="1">
      <protection hidden="1"/>
    </xf>
    <xf numFmtId="0" fontId="11" fillId="0" borderId="0" xfId="0" applyFont="1" applyProtection="1">
      <protection hidden="1"/>
    </xf>
    <xf numFmtId="0" fontId="14" fillId="0" borderId="0" xfId="0" applyFont="1" applyAlignment="1" applyProtection="1">
      <alignment horizontal="center"/>
      <protection hidden="1"/>
    </xf>
    <xf numFmtId="0" fontId="11" fillId="0" borderId="0" xfId="0" applyFont="1" applyAlignment="1" applyProtection="1">
      <alignment horizontal="justify" vertical="center"/>
      <protection hidden="1"/>
    </xf>
    <xf numFmtId="0" fontId="11" fillId="2" borderId="0" xfId="0" applyFont="1" applyFill="1" applyAlignment="1" applyProtection="1">
      <alignment horizontal="justify" vertical="center"/>
      <protection hidden="1"/>
    </xf>
    <xf numFmtId="0" fontId="21" fillId="0" borderId="0" xfId="0" applyFont="1" applyProtection="1">
      <protection hidden="1"/>
    </xf>
    <xf numFmtId="0" fontId="2" fillId="2" borderId="0" xfId="0" applyFont="1" applyFill="1" applyAlignment="1" applyProtection="1">
      <alignment horizontal="center" vertical="center"/>
      <protection locked="0"/>
    </xf>
    <xf numFmtId="0" fontId="11" fillId="0" borderId="0" xfId="0" applyFont="1" applyAlignment="1" applyProtection="1">
      <alignment horizontal="justify"/>
      <protection hidden="1"/>
    </xf>
    <xf numFmtId="0" fontId="11" fillId="2" borderId="0" xfId="0" applyFont="1" applyFill="1" applyAlignment="1" applyProtection="1">
      <alignment horizontal="justify"/>
      <protection hidden="1"/>
    </xf>
    <xf numFmtId="0" fontId="12" fillId="0" borderId="0" xfId="0" applyFont="1" applyProtection="1">
      <protection hidden="1"/>
    </xf>
    <xf numFmtId="0" fontId="12" fillId="2" borderId="0" xfId="0" applyFont="1" applyFill="1" applyProtection="1">
      <protection hidden="1"/>
    </xf>
    <xf numFmtId="0" fontId="24" fillId="2" borderId="0" xfId="0" applyFont="1" applyFill="1" applyProtection="1">
      <protection hidden="1"/>
    </xf>
    <xf numFmtId="0" fontId="24" fillId="0" borderId="0" xfId="0" applyFont="1" applyProtection="1">
      <protection hidden="1"/>
    </xf>
    <xf numFmtId="0" fontId="7" fillId="0" borderId="1" xfId="0" applyFont="1" applyBorder="1" applyAlignment="1" applyProtection="1">
      <alignment horizontal="center" vertical="center"/>
      <protection hidden="1"/>
    </xf>
    <xf numFmtId="0" fontId="3" fillId="0" borderId="0" xfId="53" applyProtection="1">
      <protection hidden="1"/>
    </xf>
    <xf numFmtId="0" fontId="23" fillId="0" borderId="0" xfId="53" applyFont="1" applyAlignment="1" applyProtection="1">
      <alignment horizontal="center" vertical="center"/>
      <protection hidden="1"/>
    </xf>
    <xf numFmtId="0" fontId="24" fillId="0" borderId="0" xfId="53" applyFont="1" applyProtection="1">
      <protection hidden="1"/>
    </xf>
    <xf numFmtId="0" fontId="25" fillId="0" borderId="0" xfId="53" applyFont="1" applyAlignment="1" applyProtection="1">
      <alignment vertical="center"/>
      <protection hidden="1"/>
    </xf>
    <xf numFmtId="0" fontId="13" fillId="7" borderId="10" xfId="53" applyFont="1" applyFill="1" applyBorder="1" applyAlignment="1" applyProtection="1">
      <alignment horizontal="center" vertical="center" wrapText="1"/>
      <protection hidden="1"/>
    </xf>
    <xf numFmtId="0" fontId="13" fillId="7" borderId="8" xfId="53" applyFont="1" applyFill="1" applyBorder="1" applyAlignment="1" applyProtection="1">
      <alignment horizontal="center" vertical="center" wrapText="1"/>
      <protection hidden="1"/>
    </xf>
    <xf numFmtId="0" fontId="13" fillId="7" borderId="11" xfId="53" applyFont="1" applyFill="1" applyBorder="1" applyAlignment="1" applyProtection="1">
      <alignment horizontal="center" vertical="center" wrapText="1"/>
      <protection hidden="1"/>
    </xf>
    <xf numFmtId="0" fontId="13" fillId="7" borderId="12" xfId="53" applyFont="1" applyFill="1" applyBorder="1" applyAlignment="1" applyProtection="1">
      <alignment horizontal="center" vertical="center" wrapText="1"/>
      <protection hidden="1"/>
    </xf>
    <xf numFmtId="0" fontId="13" fillId="7" borderId="9" xfId="53" applyFont="1" applyFill="1" applyBorder="1" applyAlignment="1" applyProtection="1">
      <alignment horizontal="center" vertical="center" wrapText="1"/>
      <protection hidden="1"/>
    </xf>
    <xf numFmtId="0" fontId="13" fillId="7" borderId="2" xfId="53" applyFont="1" applyFill="1" applyBorder="1" applyAlignment="1" applyProtection="1">
      <alignment horizontal="center" vertical="center" wrapText="1"/>
      <protection hidden="1"/>
    </xf>
    <xf numFmtId="0" fontId="13" fillId="7" borderId="7" xfId="53" applyFont="1" applyFill="1" applyBorder="1" applyAlignment="1" applyProtection="1">
      <alignment horizontal="center" vertical="center" wrapText="1"/>
      <protection hidden="1"/>
    </xf>
    <xf numFmtId="0" fontId="13" fillId="7" borderId="10" xfId="53" applyFont="1" applyFill="1" applyBorder="1" applyAlignment="1">
      <alignment horizontal="center" vertical="center" wrapText="1"/>
    </xf>
    <xf numFmtId="0" fontId="13" fillId="7" borderId="8" xfId="53" applyFont="1" applyFill="1" applyBorder="1" applyAlignment="1">
      <alignment horizontal="center" vertical="center" wrapText="1"/>
    </xf>
    <xf numFmtId="0" fontId="13" fillId="7" borderId="9" xfId="53" applyFont="1" applyFill="1" applyBorder="1" applyAlignment="1">
      <alignment horizontal="center" vertical="center" wrapText="1"/>
    </xf>
    <xf numFmtId="0" fontId="13" fillId="7" borderId="12" xfId="53" applyFont="1" applyFill="1" applyBorder="1" applyAlignment="1">
      <alignment horizontal="center" vertical="center" wrapText="1"/>
    </xf>
    <xf numFmtId="0" fontId="13" fillId="7" borderId="11" xfId="53" applyFont="1" applyFill="1" applyBorder="1" applyAlignment="1">
      <alignment horizontal="center" vertical="center" wrapText="1"/>
    </xf>
    <xf numFmtId="0" fontId="13" fillId="7" borderId="7" xfId="53" applyFont="1" applyFill="1" applyBorder="1" applyAlignment="1">
      <alignment horizontal="center" vertical="center" wrapText="1"/>
    </xf>
    <xf numFmtId="0" fontId="36" fillId="0" borderId="0" xfId="0" applyFont="1" applyProtection="1">
      <protection hidden="1"/>
    </xf>
    <xf numFmtId="166" fontId="30" fillId="0" borderId="1" xfId="55" applyFont="1" applyBorder="1" applyAlignment="1" applyProtection="1">
      <alignment vertical="center"/>
      <protection locked="0"/>
    </xf>
    <xf numFmtId="166" fontId="30" fillId="0" borderId="9" xfId="55" applyFont="1" applyBorder="1" applyAlignment="1" applyProtection="1">
      <alignment vertical="center"/>
      <protection locked="0"/>
    </xf>
    <xf numFmtId="173" fontId="34" fillId="3" borderId="12" xfId="54" applyNumberFormat="1" applyFont="1" applyFill="1" applyBorder="1" applyAlignment="1" applyProtection="1">
      <alignment horizontal="center" vertical="center" wrapText="1"/>
      <protection locked="0"/>
    </xf>
    <xf numFmtId="166" fontId="4" fillId="6" borderId="9" xfId="55" applyFont="1" applyFill="1" applyBorder="1" applyAlignment="1" applyProtection="1">
      <alignment vertical="center"/>
    </xf>
    <xf numFmtId="10" fontId="4" fillId="6" borderId="9" xfId="56" applyNumberFormat="1" applyFont="1" applyFill="1" applyBorder="1" applyAlignment="1" applyProtection="1">
      <alignment horizontal="center" vertical="center"/>
    </xf>
    <xf numFmtId="166" fontId="4" fillId="6" borderId="1" xfId="55" applyFont="1" applyFill="1" applyBorder="1" applyAlignment="1" applyProtection="1">
      <alignment vertical="center"/>
    </xf>
    <xf numFmtId="10" fontId="4" fillId="6" borderId="1" xfId="56" applyNumberFormat="1" applyFont="1" applyFill="1" applyBorder="1" applyAlignment="1" applyProtection="1">
      <alignment horizontal="center" vertical="center"/>
    </xf>
    <xf numFmtId="166" fontId="26" fillId="6" borderId="1" xfId="55" applyFont="1" applyFill="1" applyBorder="1" applyAlignment="1" applyProtection="1">
      <alignment vertical="center"/>
    </xf>
    <xf numFmtId="10" fontId="26" fillId="6" borderId="1" xfId="56" applyNumberFormat="1" applyFont="1" applyFill="1" applyBorder="1" applyAlignment="1" applyProtection="1">
      <alignment horizontal="center" vertical="center"/>
    </xf>
    <xf numFmtId="173" fontId="12" fillId="6" borderId="3" xfId="54" applyNumberFormat="1" applyFont="1" applyFill="1" applyBorder="1" applyAlignment="1" applyProtection="1">
      <alignment horizontal="center" vertical="center" wrapText="1"/>
      <protection hidden="1"/>
    </xf>
    <xf numFmtId="173" fontId="12" fillId="6" borderId="1" xfId="54" applyNumberFormat="1" applyFont="1" applyFill="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38" fillId="0" borderId="0" xfId="0" applyFont="1" applyAlignment="1" applyProtection="1">
      <alignment vertical="center" wrapText="1"/>
      <protection hidden="1"/>
    </xf>
    <xf numFmtId="0" fontId="39" fillId="6" borderId="1"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wrapText="1"/>
      <protection hidden="1"/>
    </xf>
    <xf numFmtId="0" fontId="40" fillId="0" borderId="1" xfId="0" applyFont="1" applyBorder="1" applyAlignment="1" applyProtection="1">
      <alignment horizontal="center" vertical="center" wrapText="1"/>
      <protection hidden="1"/>
    </xf>
    <xf numFmtId="173" fontId="41" fillId="0" borderId="1" xfId="78" applyNumberFormat="1" applyFont="1" applyFill="1" applyBorder="1" applyAlignment="1" applyProtection="1">
      <alignment horizontal="center" vertical="center"/>
      <protection locked="0"/>
    </xf>
    <xf numFmtId="43" fontId="41" fillId="0" borderId="1" xfId="78" applyFont="1" applyFill="1" applyBorder="1" applyAlignment="1" applyProtection="1">
      <alignment vertical="center"/>
      <protection locked="0"/>
    </xf>
    <xf numFmtId="10" fontId="42" fillId="0" borderId="1" xfId="0" applyNumberFormat="1" applyFont="1" applyBorder="1" applyAlignment="1" applyProtection="1">
      <alignment horizontal="center" vertical="center"/>
      <protection hidden="1"/>
    </xf>
    <xf numFmtId="10" fontId="10" fillId="0" borderId="1" xfId="0" applyNumberFormat="1" applyFont="1" applyBorder="1" applyAlignment="1" applyProtection="1">
      <alignment horizontal="center" vertical="center"/>
      <protection hidden="1"/>
    </xf>
    <xf numFmtId="10" fontId="43" fillId="0" borderId="0" xfId="0" applyNumberFormat="1" applyFont="1" applyProtection="1">
      <protection hidden="1"/>
    </xf>
    <xf numFmtId="176" fontId="36" fillId="0" borderId="0" xfId="0" applyNumberFormat="1" applyFont="1" applyProtection="1">
      <protection hidden="1"/>
    </xf>
    <xf numFmtId="0" fontId="7"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4" fillId="0" borderId="1" xfId="0" applyFont="1" applyBorder="1" applyAlignment="1" applyProtection="1">
      <alignment horizontal="center"/>
      <protection hidden="1"/>
    </xf>
    <xf numFmtId="44" fontId="4" fillId="0" borderId="1" xfId="77" applyFont="1" applyFill="1" applyBorder="1" applyAlignment="1" applyProtection="1">
      <alignment vertical="center"/>
      <protection hidden="1"/>
    </xf>
    <xf numFmtId="10" fontId="4" fillId="0" borderId="1" xfId="79" applyNumberFormat="1" applyFont="1" applyBorder="1" applyAlignment="1" applyProtection="1">
      <alignment horizontal="center" vertical="center" wrapText="1"/>
      <protection hidden="1"/>
    </xf>
    <xf numFmtId="43" fontId="4" fillId="0" borderId="1" xfId="78" applyFont="1" applyFill="1" applyBorder="1" applyProtection="1">
      <protection hidden="1"/>
    </xf>
    <xf numFmtId="0" fontId="36" fillId="0" borderId="0" xfId="0" applyFont="1" applyAlignment="1" applyProtection="1">
      <alignment horizontal="right"/>
      <protection hidden="1"/>
    </xf>
    <xf numFmtId="10" fontId="5" fillId="0" borderId="1" xfId="79" applyNumberFormat="1" applyFont="1" applyBorder="1" applyAlignment="1" applyProtection="1">
      <alignment horizontal="center" vertical="center" wrapText="1"/>
      <protection hidden="1"/>
    </xf>
    <xf numFmtId="10" fontId="4" fillId="0" borderId="14" xfId="0" applyNumberFormat="1" applyFont="1" applyBorder="1" applyAlignment="1" applyProtection="1">
      <alignment horizontal="center" vertical="center" wrapText="1"/>
      <protection hidden="1"/>
    </xf>
    <xf numFmtId="10" fontId="4" fillId="0" borderId="15" xfId="0" applyNumberFormat="1" applyFont="1" applyBorder="1" applyAlignment="1" applyProtection="1">
      <alignment horizontal="center" vertical="center" wrapText="1"/>
      <protection hidden="1"/>
    </xf>
    <xf numFmtId="44" fontId="4" fillId="0" borderId="1" xfId="0" applyNumberFormat="1" applyFont="1" applyBorder="1" applyAlignment="1" applyProtection="1">
      <alignment vertical="center"/>
      <protection hidden="1"/>
    </xf>
    <xf numFmtId="10" fontId="4" fillId="0" borderId="16" xfId="0" applyNumberFormat="1" applyFont="1" applyBorder="1" applyAlignment="1" applyProtection="1">
      <alignment horizontal="center" vertical="center" wrapText="1"/>
      <protection hidden="1"/>
    </xf>
    <xf numFmtId="10" fontId="4" fillId="0" borderId="17" xfId="0" applyNumberFormat="1" applyFont="1" applyBorder="1" applyAlignment="1" applyProtection="1">
      <alignment horizontal="center" vertical="center" wrapText="1"/>
      <protection hidden="1"/>
    </xf>
    <xf numFmtId="43" fontId="36" fillId="0" borderId="0" xfId="0" applyNumberFormat="1" applyFont="1" applyProtection="1">
      <protection hidden="1"/>
    </xf>
    <xf numFmtId="9" fontId="36" fillId="0" borderId="0" xfId="0" applyNumberFormat="1" applyFont="1" applyProtection="1">
      <protection hidden="1"/>
    </xf>
    <xf numFmtId="177" fontId="36" fillId="0" borderId="0" xfId="0" applyNumberFormat="1" applyFont="1" applyProtection="1">
      <protection hidden="1"/>
    </xf>
    <xf numFmtId="10" fontId="36" fillId="0" borderId="0" xfId="1" applyNumberFormat="1" applyFont="1" applyFill="1" applyProtection="1">
      <protection hidden="1"/>
    </xf>
    <xf numFmtId="10" fontId="36" fillId="0" borderId="0" xfId="0" applyNumberFormat="1" applyFont="1" applyProtection="1">
      <protection hidden="1"/>
    </xf>
    <xf numFmtId="0" fontId="4" fillId="0" borderId="17" xfId="0" applyFont="1" applyBorder="1" applyAlignment="1" applyProtection="1">
      <alignment horizontal="center" vertical="center" wrapText="1"/>
      <protection hidden="1"/>
    </xf>
    <xf numFmtId="0" fontId="36" fillId="0" borderId="0" xfId="0" applyFont="1" applyAlignment="1" applyProtection="1">
      <alignment horizontal="center"/>
      <protection hidden="1"/>
    </xf>
    <xf numFmtId="172" fontId="36" fillId="0" borderId="0" xfId="1" applyNumberFormat="1" applyFont="1" applyFill="1" applyProtection="1">
      <protection hidden="1"/>
    </xf>
    <xf numFmtId="172" fontId="36" fillId="0" borderId="0" xfId="0" applyNumberFormat="1" applyFont="1" applyProtection="1">
      <protection hidden="1"/>
    </xf>
    <xf numFmtId="10" fontId="4" fillId="0" borderId="18" xfId="0" applyNumberFormat="1" applyFont="1"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178" fontId="36" fillId="0" borderId="0" xfId="1" applyNumberFormat="1" applyFont="1" applyFill="1" applyProtection="1">
      <protection hidden="1"/>
    </xf>
    <xf numFmtId="178" fontId="36" fillId="0" borderId="0" xfId="0" applyNumberFormat="1" applyFont="1" applyProtection="1">
      <protection hidden="1"/>
    </xf>
    <xf numFmtId="172" fontId="38" fillId="0" borderId="0" xfId="0" applyNumberFormat="1" applyFont="1" applyProtection="1">
      <protection hidden="1"/>
    </xf>
    <xf numFmtId="0" fontId="45" fillId="0" borderId="0" xfId="0" applyFont="1" applyAlignment="1" applyProtection="1">
      <alignment horizontal="center"/>
      <protection hidden="1"/>
    </xf>
    <xf numFmtId="10" fontId="4" fillId="0" borderId="19" xfId="0" applyNumberFormat="1" applyFont="1" applyBorder="1" applyAlignment="1" applyProtection="1">
      <alignment horizontal="center" vertical="center" wrapText="1"/>
      <protection hidden="1"/>
    </xf>
    <xf numFmtId="17" fontId="0" fillId="0" borderId="0" xfId="0" applyNumberFormat="1" applyAlignment="1">
      <alignment horizontal="center" vertical="center"/>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left" vertical="center" wrapText="1"/>
    </xf>
    <xf numFmtId="0" fontId="11" fillId="0" borderId="2" xfId="0" applyFont="1" applyBorder="1" applyProtection="1">
      <protection hidden="1"/>
    </xf>
    <xf numFmtId="0" fontId="12" fillId="2" borderId="0" xfId="0" applyFont="1" applyFill="1" applyAlignment="1" applyProtection="1">
      <alignment wrapText="1"/>
      <protection hidden="1"/>
    </xf>
    <xf numFmtId="0" fontId="12" fillId="0" borderId="0" xfId="0" applyFont="1" applyAlignment="1" applyProtection="1">
      <alignment wrapText="1"/>
      <protection hidden="1"/>
    </xf>
    <xf numFmtId="0" fontId="22" fillId="2" borderId="0" xfId="0" applyFont="1" applyFill="1" applyAlignment="1" applyProtection="1">
      <alignment horizontal="center"/>
      <protection hidden="1"/>
    </xf>
    <xf numFmtId="0" fontId="11" fillId="4" borderId="20" xfId="0" applyFont="1" applyFill="1" applyBorder="1" applyProtection="1">
      <protection hidden="1"/>
    </xf>
    <xf numFmtId="0" fontId="14" fillId="4" borderId="21" xfId="0" applyFont="1" applyFill="1" applyBorder="1" applyAlignment="1" applyProtection="1">
      <alignment horizontal="center"/>
      <protection hidden="1"/>
    </xf>
    <xf numFmtId="0" fontId="48" fillId="2" borderId="0" xfId="0" applyFont="1" applyFill="1" applyAlignment="1" applyProtection="1">
      <alignment vertical="center" wrapText="1"/>
      <protection hidden="1"/>
    </xf>
    <xf numFmtId="0" fontId="14" fillId="4" borderId="0" xfId="0" applyFont="1" applyFill="1" applyAlignment="1" applyProtection="1">
      <alignment horizontal="center"/>
      <protection hidden="1"/>
    </xf>
    <xf numFmtId="0" fontId="11" fillId="4" borderId="0" xfId="0" applyFont="1" applyFill="1" applyProtection="1">
      <protection hidden="1"/>
    </xf>
    <xf numFmtId="0" fontId="47" fillId="4" borderId="21" xfId="0" applyFont="1" applyFill="1" applyBorder="1" applyAlignment="1" applyProtection="1">
      <alignment horizontal="justify" vertical="center" wrapText="1"/>
      <protection hidden="1"/>
    </xf>
    <xf numFmtId="0" fontId="47" fillId="4" borderId="0" xfId="0" applyFont="1" applyFill="1" applyAlignment="1" applyProtection="1">
      <alignment horizontal="justify" vertical="center" wrapText="1"/>
      <protection hidden="1"/>
    </xf>
    <xf numFmtId="0" fontId="47" fillId="4" borderId="20" xfId="0" applyFont="1" applyFill="1" applyBorder="1" applyAlignment="1" applyProtection="1">
      <alignment horizontal="justify" vertical="center" wrapText="1"/>
      <protection hidden="1"/>
    </xf>
    <xf numFmtId="0" fontId="11" fillId="0" borderId="0" xfId="0" applyFont="1" applyAlignment="1" applyProtection="1">
      <alignment horizontal="left"/>
      <protection locked="0"/>
    </xf>
    <xf numFmtId="0" fontId="11" fillId="0" borderId="0" xfId="0" applyFont="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11" fillId="2" borderId="0" xfId="0" applyFont="1" applyFill="1" applyAlignment="1" applyProtection="1">
      <alignment horizontal="left"/>
      <protection locked="0"/>
    </xf>
    <xf numFmtId="0" fontId="0" fillId="0" borderId="0" xfId="0" quotePrefix="1" applyAlignment="1">
      <alignment horizontal="left" vertical="center" wrapText="1"/>
    </xf>
    <xf numFmtId="0" fontId="36" fillId="0" borderId="0" xfId="0" applyFont="1" applyAlignment="1" applyProtection="1">
      <alignment horizontal="center" vertical="center"/>
      <protection hidden="1"/>
    </xf>
    <xf numFmtId="0" fontId="49" fillId="2" borderId="0" xfId="0" applyFont="1" applyFill="1" applyAlignment="1" applyProtection="1">
      <alignment horizontal="center" vertical="center"/>
      <protection hidden="1"/>
    </xf>
    <xf numFmtId="0" fontId="50" fillId="2" borderId="0" xfId="0" applyFont="1" applyFill="1" applyAlignment="1" applyProtection="1">
      <alignment horizontal="center" vertical="center"/>
      <protection hidden="1"/>
    </xf>
    <xf numFmtId="165" fontId="31" fillId="0" borderId="1" xfId="6" applyFont="1" applyBorder="1" applyAlignment="1" applyProtection="1">
      <alignment horizontal="center" vertical="center"/>
      <protection locked="0"/>
    </xf>
    <xf numFmtId="165" fontId="9" fillId="2" borderId="1" xfId="0" applyNumberFormat="1" applyFont="1" applyFill="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left" vertical="center" wrapText="1"/>
      <protection hidden="1"/>
    </xf>
    <xf numFmtId="165" fontId="9" fillId="0" borderId="1" xfId="6" applyFont="1" applyBorder="1" applyAlignment="1" applyProtection="1">
      <alignment horizontal="center" vertical="center"/>
      <protection hidden="1"/>
    </xf>
    <xf numFmtId="165" fontId="34" fillId="0" borderId="1" xfId="6" applyFont="1" applyBorder="1" applyAlignment="1" applyProtection="1">
      <alignment horizontal="left" vertical="center" wrapText="1"/>
      <protection locked="0"/>
    </xf>
    <xf numFmtId="0" fontId="52" fillId="2" borderId="0" xfId="0" applyFont="1" applyFill="1" applyProtection="1">
      <protection hidden="1"/>
    </xf>
    <xf numFmtId="0" fontId="52" fillId="0" borderId="0" xfId="0" applyFont="1" applyProtection="1">
      <protection hidden="1"/>
    </xf>
    <xf numFmtId="0" fontId="52" fillId="0" borderId="0" xfId="0" applyFont="1" applyAlignment="1" applyProtection="1">
      <alignment horizontal="left"/>
      <protection hidden="1"/>
    </xf>
    <xf numFmtId="0" fontId="23" fillId="0" borderId="0" xfId="0" applyFont="1" applyAlignment="1" applyProtection="1">
      <alignment horizontal="center"/>
      <protection hidden="1"/>
    </xf>
    <xf numFmtId="0" fontId="9" fillId="0" borderId="1" xfId="0" applyFont="1" applyBorder="1" applyAlignment="1" applyProtection="1">
      <alignment vertical="center" wrapText="1"/>
      <protection hidden="1"/>
    </xf>
    <xf numFmtId="1" fontId="5" fillId="0" borderId="1" xfId="0" applyNumberFormat="1" applyFont="1" applyBorder="1" applyAlignment="1" applyProtection="1">
      <alignment horizontal="center" vertical="center"/>
      <protection hidden="1"/>
    </xf>
    <xf numFmtId="0" fontId="11" fillId="4" borderId="21" xfId="0" applyFont="1" applyFill="1" applyBorder="1" applyAlignment="1" applyProtection="1">
      <alignment horizontal="justify" vertical="center" wrapText="1"/>
      <protection hidden="1"/>
    </xf>
    <xf numFmtId="0" fontId="11" fillId="4" borderId="0" xfId="0" applyFont="1" applyFill="1" applyAlignment="1" applyProtection="1">
      <alignment horizontal="justify" vertical="center" wrapText="1"/>
      <protection hidden="1"/>
    </xf>
    <xf numFmtId="0" fontId="11" fillId="4" borderId="20" xfId="0" applyFont="1" applyFill="1" applyBorder="1" applyAlignment="1" applyProtection="1">
      <alignment horizontal="justify" vertical="center" wrapText="1"/>
      <protection hidden="1"/>
    </xf>
    <xf numFmtId="0" fontId="9" fillId="0" borderId="1" xfId="0" applyFont="1" applyBorder="1" applyAlignment="1">
      <alignment horizontal="center" vertical="center" wrapText="1"/>
    </xf>
    <xf numFmtId="9" fontId="9" fillId="0" borderId="1" xfId="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165" fontId="9" fillId="0" borderId="1" xfId="6" applyFont="1" applyBorder="1" applyAlignment="1" applyProtection="1">
      <alignment horizontal="left" vertical="center"/>
    </xf>
    <xf numFmtId="10" fontId="51" fillId="0" borderId="1" xfId="1" applyNumberFormat="1" applyFont="1" applyBorder="1" applyAlignment="1" applyProtection="1">
      <alignment horizontal="center" vertical="center"/>
    </xf>
    <xf numFmtId="0" fontId="5" fillId="0" borderId="0" xfId="57" applyFont="1" applyBorder="1" applyAlignment="1" applyProtection="1">
      <alignment horizontal="left"/>
      <protection hidden="1"/>
    </xf>
    <xf numFmtId="0" fontId="33" fillId="0" borderId="0" xfId="57" applyFont="1" applyBorder="1" applyAlignment="1" applyProtection="1">
      <alignment horizontal="left" wrapText="1"/>
      <protection hidden="1"/>
    </xf>
    <xf numFmtId="0" fontId="35" fillId="0" borderId="0" xfId="0" quotePrefix="1" applyFont="1" applyAlignment="1" applyProtection="1">
      <alignment horizontal="justify" vertical="center" wrapText="1"/>
      <protection hidden="1"/>
    </xf>
    <xf numFmtId="0" fontId="35" fillId="0" borderId="0" xfId="0" applyFont="1" applyAlignment="1" applyProtection="1">
      <alignment horizontal="justify" vertical="center" wrapText="1"/>
      <protection hidden="1"/>
    </xf>
    <xf numFmtId="0" fontId="22" fillId="2" borderId="0" xfId="0" applyFont="1" applyFill="1" applyAlignment="1" applyProtection="1">
      <alignment horizontal="center"/>
      <protection hidden="1"/>
    </xf>
    <xf numFmtId="0" fontId="37" fillId="2" borderId="0" xfId="0" applyFont="1" applyFill="1" applyAlignment="1">
      <alignment horizontal="center" wrapText="1"/>
    </xf>
    <xf numFmtId="0" fontId="38" fillId="2" borderId="2" xfId="0" applyFont="1" applyFill="1" applyBorder="1" applyAlignment="1" applyProtection="1">
      <alignment horizontal="left" vertical="center" wrapText="1"/>
      <protection hidden="1"/>
    </xf>
    <xf numFmtId="0" fontId="11" fillId="4" borderId="21" xfId="0" applyFont="1" applyFill="1" applyBorder="1" applyAlignment="1" applyProtection="1">
      <alignment horizontal="justify" vertical="center" wrapText="1"/>
      <protection hidden="1"/>
    </xf>
    <xf numFmtId="0" fontId="11" fillId="4" borderId="0" xfId="0" applyFont="1" applyFill="1" applyAlignment="1" applyProtection="1">
      <alignment horizontal="justify" vertical="center" wrapText="1"/>
      <protection hidden="1"/>
    </xf>
    <xf numFmtId="0" fontId="11" fillId="4" borderId="20" xfId="0" applyFont="1" applyFill="1" applyBorder="1" applyAlignment="1" applyProtection="1">
      <alignment horizontal="justify" vertical="center" wrapText="1"/>
      <protection hidden="1"/>
    </xf>
    <xf numFmtId="0" fontId="20" fillId="5" borderId="0" xfId="0" applyFont="1" applyFill="1" applyAlignment="1" applyProtection="1">
      <alignment horizontal="justify" vertical="center" wrapText="1"/>
      <protection hidden="1"/>
    </xf>
    <xf numFmtId="0" fontId="47" fillId="4" borderId="24" xfId="0" applyFont="1" applyFill="1" applyBorder="1" applyAlignment="1" applyProtection="1">
      <alignment horizontal="justify" vertical="center" wrapText="1"/>
      <protection hidden="1"/>
    </xf>
    <xf numFmtId="0" fontId="47" fillId="4" borderId="23" xfId="0" applyFont="1" applyFill="1" applyBorder="1" applyAlignment="1" applyProtection="1">
      <alignment horizontal="justify" vertical="center" wrapText="1"/>
      <protection hidden="1"/>
    </xf>
    <xf numFmtId="0" fontId="47" fillId="4" borderId="22" xfId="0" applyFont="1" applyFill="1" applyBorder="1" applyAlignment="1" applyProtection="1">
      <alignment horizontal="justify" vertical="center" wrapText="1"/>
      <protection hidden="1"/>
    </xf>
    <xf numFmtId="0" fontId="11" fillId="4" borderId="21" xfId="0" applyFont="1" applyFill="1" applyBorder="1" applyAlignment="1" applyProtection="1">
      <alignment horizontal="justify" vertical="top" wrapText="1"/>
      <protection hidden="1"/>
    </xf>
    <xf numFmtId="0" fontId="11" fillId="4" borderId="0" xfId="0" applyFont="1" applyFill="1" applyAlignment="1" applyProtection="1">
      <alignment horizontal="justify" vertical="top" wrapText="1"/>
      <protection hidden="1"/>
    </xf>
    <xf numFmtId="0" fontId="11" fillId="4" borderId="20" xfId="0" applyFont="1" applyFill="1" applyBorder="1" applyAlignment="1" applyProtection="1">
      <alignment horizontal="justify" vertical="top" wrapText="1"/>
      <protection hidden="1"/>
    </xf>
    <xf numFmtId="0" fontId="22" fillId="0" borderId="0" xfId="0" applyFont="1" applyAlignment="1" applyProtection="1">
      <alignment horizontal="justify" vertical="center" wrapText="1"/>
      <protection hidden="1"/>
    </xf>
    <xf numFmtId="0" fontId="11" fillId="0" borderId="0" xfId="0" applyFont="1" applyAlignment="1" applyProtection="1">
      <alignment horizontal="justify" vertical="center" wrapText="1"/>
      <protection hidden="1"/>
    </xf>
    <xf numFmtId="0" fontId="24" fillId="0" borderId="0" xfId="0" applyFont="1" applyAlignment="1" applyProtection="1">
      <alignment horizontal="justify" vertical="center" wrapText="1"/>
      <protection hidden="1"/>
    </xf>
    <xf numFmtId="0" fontId="15" fillId="2" borderId="0" xfId="0" applyFont="1" applyFill="1" applyAlignment="1" applyProtection="1">
      <alignment horizontal="center" wrapText="1"/>
      <protection locked="0"/>
    </xf>
    <xf numFmtId="0" fontId="5" fillId="2" borderId="0" xfId="0" applyFont="1" applyFill="1" applyAlignment="1" applyProtection="1">
      <alignment horizontal="center" wrapText="1"/>
      <protection locked="0"/>
    </xf>
    <xf numFmtId="0" fontId="5" fillId="2" borderId="0" xfId="0" applyFont="1" applyFill="1" applyAlignment="1" applyProtection="1">
      <alignment horizontal="center" vertical="top"/>
      <protection locked="0"/>
    </xf>
    <xf numFmtId="0" fontId="5" fillId="0" borderId="1" xfId="0" applyFont="1" applyBorder="1" applyAlignment="1" applyProtection="1">
      <alignment horizontal="left" vertical="center" wrapText="1"/>
      <protection hidden="1"/>
    </xf>
    <xf numFmtId="0" fontId="9" fillId="2" borderId="1" xfId="0" applyFont="1" applyFill="1" applyBorder="1" applyAlignment="1" applyProtection="1">
      <alignment horizontal="center" vertical="center"/>
      <protection hidden="1"/>
    </xf>
    <xf numFmtId="0" fontId="9" fillId="2" borderId="3" xfId="0" applyFont="1" applyFill="1" applyBorder="1" applyAlignment="1" applyProtection="1">
      <alignment horizontal="center" vertical="center"/>
      <protection hidden="1"/>
    </xf>
    <xf numFmtId="0" fontId="9" fillId="2" borderId="4" xfId="0" applyFont="1" applyFill="1" applyBorder="1" applyAlignment="1" applyProtection="1">
      <alignment horizontal="center" vertical="center"/>
      <protection hidden="1"/>
    </xf>
    <xf numFmtId="0" fontId="9" fillId="2" borderId="5" xfId="0" applyFont="1" applyFill="1" applyBorder="1" applyAlignment="1" applyProtection="1">
      <alignment horizontal="center" vertical="center"/>
      <protection hidden="1"/>
    </xf>
    <xf numFmtId="0" fontId="9" fillId="2" borderId="1" xfId="0" applyFont="1" applyFill="1" applyBorder="1" applyAlignment="1" applyProtection="1">
      <alignment horizontal="center" vertical="center" wrapText="1"/>
      <protection hidden="1"/>
    </xf>
    <xf numFmtId="0" fontId="16" fillId="5" borderId="6" xfId="0" applyFont="1" applyFill="1" applyBorder="1" applyAlignment="1" applyProtection="1">
      <alignment horizontal="center" vertical="center"/>
      <protection hidden="1"/>
    </xf>
    <xf numFmtId="0" fontId="16" fillId="5" borderId="0" xfId="0" applyFont="1" applyFill="1" applyAlignment="1" applyProtection="1">
      <alignment horizontal="center" vertical="center"/>
      <protection hidden="1"/>
    </xf>
    <xf numFmtId="0" fontId="5" fillId="0" borderId="3" xfId="0" applyFont="1" applyBorder="1" applyAlignment="1" applyProtection="1">
      <alignment horizontal="left" vertical="center" wrapText="1"/>
      <protection hidden="1"/>
    </xf>
    <xf numFmtId="0" fontId="5" fillId="0" borderId="4" xfId="0" applyFont="1" applyBorder="1" applyAlignment="1" applyProtection="1">
      <alignment horizontal="left" vertical="center" wrapText="1"/>
      <protection hidden="1"/>
    </xf>
    <xf numFmtId="0" fontId="5" fillId="0" borderId="5" xfId="0" applyFont="1" applyBorder="1" applyAlignment="1" applyProtection="1">
      <alignment horizontal="left" vertical="center" wrapText="1"/>
      <protection hidden="1"/>
    </xf>
    <xf numFmtId="0" fontId="9" fillId="0" borderId="1" xfId="0" applyFont="1" applyBorder="1" applyAlignment="1" applyProtection="1">
      <alignment horizontal="center" vertical="center" wrapText="1"/>
      <protection hidden="1"/>
    </xf>
    <xf numFmtId="0" fontId="34" fillId="6" borderId="12" xfId="0" applyFont="1" applyFill="1" applyBorder="1" applyAlignment="1" applyProtection="1">
      <alignment horizontal="left" vertical="center"/>
      <protection hidden="1"/>
    </xf>
    <xf numFmtId="0" fontId="34" fillId="6" borderId="2" xfId="0" applyFont="1" applyFill="1" applyBorder="1" applyAlignment="1" applyProtection="1">
      <alignment horizontal="left" vertical="center"/>
      <protection hidden="1"/>
    </xf>
    <xf numFmtId="0" fontId="3" fillId="2" borderId="0" xfId="5" applyFill="1" applyAlignment="1" applyProtection="1">
      <alignment horizontal="center"/>
      <protection locked="0"/>
    </xf>
    <xf numFmtId="0" fontId="26" fillId="0" borderId="0" xfId="53" applyFont="1" applyAlignment="1">
      <alignment horizontal="center" vertical="center"/>
    </xf>
    <xf numFmtId="0" fontId="13" fillId="7" borderId="1" xfId="53" applyFont="1" applyFill="1" applyBorder="1" applyAlignment="1">
      <alignment horizontal="center" vertical="center"/>
    </xf>
    <xf numFmtId="0" fontId="7" fillId="7" borderId="1" xfId="53" applyFont="1" applyFill="1" applyBorder="1" applyAlignment="1" applyProtection="1">
      <alignment horizontal="center" vertical="center"/>
      <protection locked="0"/>
    </xf>
    <xf numFmtId="0" fontId="2" fillId="2" borderId="0" xfId="53" applyFont="1" applyFill="1" applyAlignment="1" applyProtection="1">
      <alignment horizontal="center"/>
      <protection locked="0"/>
    </xf>
    <xf numFmtId="0" fontId="2" fillId="2" borderId="0" xfId="5" applyFont="1" applyFill="1" applyAlignment="1" applyProtection="1">
      <alignment horizontal="center"/>
      <protection locked="0"/>
    </xf>
    <xf numFmtId="0" fontId="27" fillId="7" borderId="1" xfId="53" applyFont="1" applyFill="1" applyBorder="1" applyAlignment="1" applyProtection="1">
      <alignment horizontal="center" vertical="center"/>
      <protection locked="0"/>
    </xf>
    <xf numFmtId="0" fontId="26" fillId="2" borderId="0" xfId="53" applyFont="1" applyFill="1" applyAlignment="1" applyProtection="1">
      <alignment horizontal="justify" vertical="center" wrapText="1"/>
      <protection hidden="1"/>
    </xf>
    <xf numFmtId="0" fontId="26" fillId="0" borderId="0" xfId="53" applyFont="1" applyAlignment="1" applyProtection="1">
      <alignment horizontal="center" vertical="center"/>
      <protection hidden="1"/>
    </xf>
    <xf numFmtId="0" fontId="13" fillId="7" borderId="3" xfId="53" applyFont="1" applyFill="1" applyBorder="1" applyAlignment="1" applyProtection="1">
      <alignment horizontal="center" vertical="center"/>
      <protection hidden="1"/>
    </xf>
    <xf numFmtId="10" fontId="10" fillId="0" borderId="1" xfId="0" applyNumberFormat="1" applyFont="1" applyBorder="1" applyAlignment="1" applyProtection="1">
      <alignment horizontal="center" vertical="center"/>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0" xfId="0" applyFont="1" applyAlignment="1" applyProtection="1">
      <alignment wrapText="1"/>
      <protection hidden="1"/>
    </xf>
    <xf numFmtId="0" fontId="3" fillId="0" borderId="0" xfId="0" applyFont="1" applyAlignment="1" applyProtection="1">
      <alignment vertical="top" wrapText="1"/>
      <protection hidden="1"/>
    </xf>
    <xf numFmtId="0" fontId="2" fillId="6" borderId="8"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9" fillId="6" borderId="8" xfId="0" applyFont="1" applyFill="1" applyBorder="1" applyAlignment="1" applyProtection="1">
      <alignment horizontal="center" vertical="center" wrapText="1"/>
      <protection hidden="1"/>
    </xf>
    <xf numFmtId="0" fontId="9" fillId="6" borderId="9" xfId="0" applyFont="1" applyFill="1" applyBorder="1" applyAlignment="1" applyProtection="1">
      <alignment horizontal="center" vertical="center" wrapText="1"/>
      <protection hidden="1"/>
    </xf>
    <xf numFmtId="0" fontId="39" fillId="6" borderId="1" xfId="0" applyFont="1" applyFill="1" applyBorder="1" applyAlignment="1" applyProtection="1">
      <alignment horizontal="center" vertical="center" wrapText="1"/>
      <protection hidden="1"/>
    </xf>
    <xf numFmtId="44" fontId="2" fillId="6" borderId="1" xfId="77" applyFont="1" applyFill="1" applyBorder="1" applyAlignment="1" applyProtection="1">
      <alignment horizontal="center" vertical="center"/>
      <protection hidden="1"/>
    </xf>
    <xf numFmtId="0" fontId="2" fillId="6" borderId="1" xfId="0" applyFont="1" applyFill="1" applyBorder="1" applyAlignment="1" applyProtection="1">
      <alignment horizontal="center" vertical="center" wrapText="1"/>
      <protection hidden="1"/>
    </xf>
  </cellXfs>
  <cellStyles count="150">
    <cellStyle name="Euro" xfId="23" xr:uid="{00000000-0005-0000-0000-000000000000}"/>
    <cellStyle name="Hiperlink" xfId="57" builtinId="8"/>
    <cellStyle name="Moeda" xfId="6" builtinId="4"/>
    <cellStyle name="Moeda 10" xfId="77" xr:uid="{00000000-0005-0000-0000-000003000000}"/>
    <cellStyle name="Moeda 10 2" xfId="112" xr:uid="{00000000-0005-0000-0000-000004000000}"/>
    <cellStyle name="Moeda 10 2 2" xfId="148" xr:uid="{B9B98DD7-968B-482D-954A-9A71D1895A08}"/>
    <cellStyle name="Moeda 10 3" xfId="114" xr:uid="{8E439CA1-0696-411F-B3AE-9C59595ACC28}"/>
    <cellStyle name="Moeda 2" xfId="7" xr:uid="{00000000-0005-0000-0000-000005000000}"/>
    <cellStyle name="Moeda 2 2" xfId="17" xr:uid="{00000000-0005-0000-0000-000006000000}"/>
    <cellStyle name="Moeda 2 3" xfId="50" xr:uid="{00000000-0005-0000-0000-000007000000}"/>
    <cellStyle name="Moeda 2 4" xfId="10" xr:uid="{00000000-0005-0000-0000-000008000000}"/>
    <cellStyle name="Moeda 3" xfId="24" xr:uid="{00000000-0005-0000-0000-000009000000}"/>
    <cellStyle name="Moeda 3 2" xfId="15" xr:uid="{00000000-0005-0000-0000-00000A000000}"/>
    <cellStyle name="Moeda 3 2 2" xfId="63" xr:uid="{00000000-0005-0000-0000-00000B000000}"/>
    <cellStyle name="Moeda 3 2 2 2" xfId="99" xr:uid="{00000000-0005-0000-0000-00000C000000}"/>
    <cellStyle name="Moeda 3 2 2 2 2" xfId="135" xr:uid="{980E9202-EA0B-461E-89C4-29D55661200D}"/>
    <cellStyle name="Moeda 3 2 3" xfId="82" xr:uid="{00000000-0005-0000-0000-00000D000000}"/>
    <cellStyle name="Moeda 3 2 3 2" xfId="118" xr:uid="{BF1290F1-6DBD-42AE-A16F-6A73FAA25771}"/>
    <cellStyle name="Moeda 3 3" xfId="52" xr:uid="{00000000-0005-0000-0000-00000E000000}"/>
    <cellStyle name="Moeda 3 4" xfId="65" xr:uid="{00000000-0005-0000-0000-00000F000000}"/>
    <cellStyle name="Moeda 3 4 2" xfId="100" xr:uid="{00000000-0005-0000-0000-000010000000}"/>
    <cellStyle name="Moeda 3 4 2 2" xfId="136" xr:uid="{C73405AB-4A32-4F61-8D2C-F307592B7163}"/>
    <cellStyle name="Moeda 3 5" xfId="83" xr:uid="{00000000-0005-0000-0000-000011000000}"/>
    <cellStyle name="Moeda 3 5 2" xfId="119" xr:uid="{6DB4023B-9665-4DB4-9BAA-883FA500A2A9}"/>
    <cellStyle name="Moeda 4" xfId="3" xr:uid="{00000000-0005-0000-0000-000012000000}"/>
    <cellStyle name="Moeda 4 2" xfId="48" xr:uid="{00000000-0005-0000-0000-000013000000}"/>
    <cellStyle name="Moeda 4 3" xfId="25" xr:uid="{00000000-0005-0000-0000-000014000000}"/>
    <cellStyle name="Moeda 5" xfId="26" xr:uid="{00000000-0005-0000-0000-000015000000}"/>
    <cellStyle name="Moeda 6" xfId="27" xr:uid="{00000000-0005-0000-0000-000016000000}"/>
    <cellStyle name="Moeda 7" xfId="9" xr:uid="{00000000-0005-0000-0000-000017000000}"/>
    <cellStyle name="Moeda 8" xfId="51" xr:uid="{00000000-0005-0000-0000-000018000000}"/>
    <cellStyle name="Moeda 8 2" xfId="76" xr:uid="{00000000-0005-0000-0000-000019000000}"/>
    <cellStyle name="Moeda 8 2 2" xfId="111" xr:uid="{00000000-0005-0000-0000-00001A000000}"/>
    <cellStyle name="Moeda 8 2 2 2" xfId="147" xr:uid="{8EE06D92-B16B-4E21-8C23-D7A07FB8F4E2}"/>
    <cellStyle name="Moeda 8 3" xfId="93" xr:uid="{00000000-0005-0000-0000-00001B000000}"/>
    <cellStyle name="Moeda 8 3 2" xfId="129" xr:uid="{3323FF30-49F9-4CC9-A60F-236476DAA011}"/>
    <cellStyle name="Moeda 9" xfId="60" xr:uid="{00000000-0005-0000-0000-00001C000000}"/>
    <cellStyle name="Moeda 9 2" xfId="97" xr:uid="{00000000-0005-0000-0000-00001D000000}"/>
    <cellStyle name="Moeda 9 2 2" xfId="133" xr:uid="{C3F509DE-A008-494E-A418-B0679204F6BF}"/>
    <cellStyle name="Normal" xfId="0" builtinId="0"/>
    <cellStyle name="Normal 10" xfId="53" xr:uid="{00000000-0005-0000-0000-00001F000000}"/>
    <cellStyle name="Normal 2" xfId="14" xr:uid="{00000000-0005-0000-0000-000020000000}"/>
    <cellStyle name="Normal 2 2" xfId="5" xr:uid="{00000000-0005-0000-0000-000021000000}"/>
    <cellStyle name="Normal 2 3" xfId="79" xr:uid="{00000000-0005-0000-0000-000022000000}"/>
    <cellStyle name="Normal 3" xfId="28" xr:uid="{00000000-0005-0000-0000-000023000000}"/>
    <cellStyle name="Normal 3 2" xfId="22" xr:uid="{00000000-0005-0000-0000-000024000000}"/>
    <cellStyle name="Normal 4" xfId="29" xr:uid="{00000000-0005-0000-0000-000025000000}"/>
    <cellStyle name="Normal 5" xfId="30" xr:uid="{00000000-0005-0000-0000-000026000000}"/>
    <cellStyle name="Normal 6" xfId="31" xr:uid="{00000000-0005-0000-0000-000027000000}"/>
    <cellStyle name="Normal 7" xfId="32" xr:uid="{00000000-0005-0000-0000-000028000000}"/>
    <cellStyle name="Normal 8" xfId="19" xr:uid="{00000000-0005-0000-0000-000029000000}"/>
    <cellStyle name="Normal 9" xfId="8" xr:uid="{00000000-0005-0000-0000-00002A000000}"/>
    <cellStyle name="Normal 9 2" xfId="61" xr:uid="{00000000-0005-0000-0000-00002B000000}"/>
    <cellStyle name="Normal_TSE (DF) PRE 051-2011 - Condução de Veículo (13.07.2011)" xfId="54" xr:uid="{00000000-0005-0000-0000-00002C000000}"/>
    <cellStyle name="Porcentagem" xfId="1" builtinId="5"/>
    <cellStyle name="Porcentagem 2" xfId="11" xr:uid="{00000000-0005-0000-0000-00002E000000}"/>
    <cellStyle name="Porcentagem 2 2" xfId="16" xr:uid="{00000000-0005-0000-0000-00002F000000}"/>
    <cellStyle name="Porcentagem 2 3" xfId="18" xr:uid="{00000000-0005-0000-0000-000030000000}"/>
    <cellStyle name="Porcentagem 2 5" xfId="56" xr:uid="{00000000-0005-0000-0000-000031000000}"/>
    <cellStyle name="Porcentagem 3" xfId="33" xr:uid="{00000000-0005-0000-0000-000032000000}"/>
    <cellStyle name="Porcentagem 3 2" xfId="20" xr:uid="{00000000-0005-0000-0000-000033000000}"/>
    <cellStyle name="Porcentagem 4" xfId="2" xr:uid="{00000000-0005-0000-0000-000034000000}"/>
    <cellStyle name="Porcentagem 4 2" xfId="47" xr:uid="{00000000-0005-0000-0000-000035000000}"/>
    <cellStyle name="Porcentagem 4 3" xfId="34" xr:uid="{00000000-0005-0000-0000-000036000000}"/>
    <cellStyle name="Porcentagem 5" xfId="13" xr:uid="{00000000-0005-0000-0000-000037000000}"/>
    <cellStyle name="Separador de milhares 2" xfId="35" xr:uid="{00000000-0005-0000-0000-000038000000}"/>
    <cellStyle name="Separador de milhares 2 2" xfId="66" xr:uid="{00000000-0005-0000-0000-000039000000}"/>
    <cellStyle name="Separador de milhares 2 2 2" xfId="101" xr:uid="{00000000-0005-0000-0000-00003A000000}"/>
    <cellStyle name="Separador de milhares 2 2 2 2" xfId="137" xr:uid="{326D3CF7-807A-49D1-8E4A-77BE2E51FEEA}"/>
    <cellStyle name="Separador de milhares 2 3" xfId="84" xr:uid="{00000000-0005-0000-0000-00003B000000}"/>
    <cellStyle name="Separador de milhares 2 3 2" xfId="120" xr:uid="{E0CBAA9A-1E82-4FC9-9416-1BC629BFB02C}"/>
    <cellStyle name="Separador de milhares 3" xfId="4" xr:uid="{00000000-0005-0000-0000-00003C000000}"/>
    <cellStyle name="Separador de milhares 3 2" xfId="49" xr:uid="{00000000-0005-0000-0000-00003D000000}"/>
    <cellStyle name="Separador de milhares 3 2 2" xfId="75" xr:uid="{00000000-0005-0000-0000-00003E000000}"/>
    <cellStyle name="Separador de milhares 3 2 2 2" xfId="110" xr:uid="{00000000-0005-0000-0000-00003F000000}"/>
    <cellStyle name="Separador de milhares 3 2 2 2 2" xfId="146" xr:uid="{454D0766-07D0-45AD-BBD9-60C9806CED14}"/>
    <cellStyle name="Separador de milhares 3 2 3" xfId="92" xr:uid="{00000000-0005-0000-0000-000040000000}"/>
    <cellStyle name="Separador de milhares 3 2 3 2" xfId="128" xr:uid="{80408179-3B8C-49AA-9E80-6326025FD531}"/>
    <cellStyle name="Separador de milhares 3 3" xfId="36" xr:uid="{00000000-0005-0000-0000-000041000000}"/>
    <cellStyle name="Separador de milhares 3 3 2" xfId="67" xr:uid="{00000000-0005-0000-0000-000042000000}"/>
    <cellStyle name="Separador de milhares 3 3 2 2" xfId="102" xr:uid="{00000000-0005-0000-0000-000043000000}"/>
    <cellStyle name="Separador de milhares 3 3 2 2 2" xfId="138" xr:uid="{73F06A5F-0A56-4EFF-A33E-F4FB7162ED5B}"/>
    <cellStyle name="Separador de milhares 3 3 3" xfId="85" xr:uid="{00000000-0005-0000-0000-000044000000}"/>
    <cellStyle name="Separador de milhares 3 3 3 2" xfId="121" xr:uid="{0ED5DF88-E987-4752-AB16-B1054E4207FC}"/>
    <cellStyle name="Separador de milhares 3 4" xfId="59" xr:uid="{00000000-0005-0000-0000-000045000000}"/>
    <cellStyle name="Separador de milhares 3 4 2" xfId="96" xr:uid="{00000000-0005-0000-0000-000046000000}"/>
    <cellStyle name="Separador de milhares 3 4 2 2" xfId="132" xr:uid="{543887FE-9803-4D7A-B3BE-B80B48380C49}"/>
    <cellStyle name="Separador de milhares 3 5" xfId="80" xr:uid="{00000000-0005-0000-0000-000047000000}"/>
    <cellStyle name="Separador de milhares 3 5 2" xfId="116" xr:uid="{C469529D-784E-4B72-B90F-E0E0A0D65CEA}"/>
    <cellStyle name="Separador de milhares 4" xfId="37" xr:uid="{00000000-0005-0000-0000-000048000000}"/>
    <cellStyle name="Separador de milhares 4 2" xfId="68" xr:uid="{00000000-0005-0000-0000-000049000000}"/>
    <cellStyle name="Separador de milhares 4 2 2" xfId="103" xr:uid="{00000000-0005-0000-0000-00004A000000}"/>
    <cellStyle name="Separador de milhares 4 2 2 2" xfId="139" xr:uid="{56CCBAF6-07CE-4234-970A-65D128586DBF}"/>
    <cellStyle name="Separador de milhares 4 3" xfId="86" xr:uid="{00000000-0005-0000-0000-00004B000000}"/>
    <cellStyle name="Separador de milhares 4 3 2" xfId="122" xr:uid="{AE54F821-EE3D-49C5-A779-588DE320BB15}"/>
    <cellStyle name="Separador de milhares 5" xfId="38" xr:uid="{00000000-0005-0000-0000-00004C000000}"/>
    <cellStyle name="Separador de milhares 5 2" xfId="69" xr:uid="{00000000-0005-0000-0000-00004D000000}"/>
    <cellStyle name="Separador de milhares 5 2 2" xfId="104" xr:uid="{00000000-0005-0000-0000-00004E000000}"/>
    <cellStyle name="Separador de milhares 5 2 2 2" xfId="140" xr:uid="{924AA2C4-48AC-4A88-AEBB-DB3453E7F89C}"/>
    <cellStyle name="Separador de milhares 5 3" xfId="87" xr:uid="{00000000-0005-0000-0000-00004F000000}"/>
    <cellStyle name="Separador de milhares 5 3 2" xfId="123" xr:uid="{794AA117-50C1-488C-9C75-38270FBC764B}"/>
    <cellStyle name="Título 1 1" xfId="39" xr:uid="{00000000-0005-0000-0000-000050000000}"/>
    <cellStyle name="Título 1 1 1" xfId="40" xr:uid="{00000000-0005-0000-0000-000051000000}"/>
    <cellStyle name="Título 5" xfId="41" xr:uid="{00000000-0005-0000-0000-000052000000}"/>
    <cellStyle name="Vírgula 10" xfId="55" xr:uid="{00000000-0005-0000-0000-000054000000}"/>
    <cellStyle name="Vírgula 10 2" xfId="94" xr:uid="{00000000-0005-0000-0000-000055000000}"/>
    <cellStyle name="Vírgula 10 2 2" xfId="130" xr:uid="{DDEFBF9A-7B62-40E2-B883-94F95AA911AF}"/>
    <cellStyle name="Vírgula 2" xfId="42" xr:uid="{00000000-0005-0000-0000-000056000000}"/>
    <cellStyle name="Vírgula 2 2" xfId="21" xr:uid="{00000000-0005-0000-0000-000057000000}"/>
    <cellStyle name="Vírgula 2 2 2" xfId="64" xr:uid="{00000000-0005-0000-0000-000058000000}"/>
    <cellStyle name="Vírgula 2 2 2 2" xfId="78" xr:uid="{00000000-0005-0000-0000-000059000000}"/>
    <cellStyle name="Vírgula 2 2 2 2 2" xfId="113" xr:uid="{00000000-0005-0000-0000-00005A000000}"/>
    <cellStyle name="Vírgula 2 2 2 2 2 2" xfId="149" xr:uid="{09340A43-8B65-42C7-A1D9-F9F3F7EF1391}"/>
    <cellStyle name="Vírgula 2 2 2 2 3" xfId="115" xr:uid="{5AD1B951-ECC5-48A4-B0F3-91B8B68A9CF5}"/>
    <cellStyle name="Vírgula 2 3" xfId="70" xr:uid="{00000000-0005-0000-0000-00005B000000}"/>
    <cellStyle name="Vírgula 2 3 2" xfId="105" xr:uid="{00000000-0005-0000-0000-00005C000000}"/>
    <cellStyle name="Vírgula 2 3 2 2" xfId="141" xr:uid="{216A2530-78E3-4E00-822E-ECF247DD2128}"/>
    <cellStyle name="Vírgula 3" xfId="43" xr:uid="{00000000-0005-0000-0000-00005D000000}"/>
    <cellStyle name="Vírgula 3 2" xfId="71" xr:uid="{00000000-0005-0000-0000-00005E000000}"/>
    <cellStyle name="Vírgula 3 2 2" xfId="106" xr:uid="{00000000-0005-0000-0000-00005F000000}"/>
    <cellStyle name="Vírgula 3 2 2 2" xfId="142" xr:uid="{0DFE6024-A396-4F48-A589-CBF8DE2F6D7F}"/>
    <cellStyle name="Vírgula 3 3" xfId="88" xr:uid="{00000000-0005-0000-0000-000060000000}"/>
    <cellStyle name="Vírgula 3 3 2" xfId="124" xr:uid="{FC9C4576-0D9C-466E-B919-6470846BD064}"/>
    <cellStyle name="Vírgula 4" xfId="44" xr:uid="{00000000-0005-0000-0000-000061000000}"/>
    <cellStyle name="Vírgula 4 2" xfId="72" xr:uid="{00000000-0005-0000-0000-000062000000}"/>
    <cellStyle name="Vírgula 4 2 2" xfId="107" xr:uid="{00000000-0005-0000-0000-000063000000}"/>
    <cellStyle name="Vírgula 4 2 2 2" xfId="143" xr:uid="{F5AE47EE-3412-40B4-AF26-BF6C1C8E3E69}"/>
    <cellStyle name="Vírgula 4 3" xfId="89" xr:uid="{00000000-0005-0000-0000-000064000000}"/>
    <cellStyle name="Vírgula 4 3 2" xfId="125" xr:uid="{9FD41FCD-A943-4EFC-ADD7-8139E41DC14D}"/>
    <cellStyle name="Vírgula 5" xfId="45" xr:uid="{00000000-0005-0000-0000-000065000000}"/>
    <cellStyle name="Vírgula 5 2" xfId="73" xr:uid="{00000000-0005-0000-0000-000066000000}"/>
    <cellStyle name="Vírgula 5 2 2" xfId="108" xr:uid="{00000000-0005-0000-0000-000067000000}"/>
    <cellStyle name="Vírgula 5 2 2 2" xfId="144" xr:uid="{1A124A63-85E8-4E7A-9861-2357BE64FE5F}"/>
    <cellStyle name="Vírgula 5 3" xfId="90" xr:uid="{00000000-0005-0000-0000-000068000000}"/>
    <cellStyle name="Vírgula 5 3 2" xfId="126" xr:uid="{FD764A85-34A2-4BDB-AC47-3046EEF9D836}"/>
    <cellStyle name="Vírgula 6" xfId="46" xr:uid="{00000000-0005-0000-0000-000069000000}"/>
    <cellStyle name="Vírgula 6 2" xfId="74" xr:uid="{00000000-0005-0000-0000-00006A000000}"/>
    <cellStyle name="Vírgula 6 2 2" xfId="109" xr:uid="{00000000-0005-0000-0000-00006B000000}"/>
    <cellStyle name="Vírgula 6 2 2 2" xfId="145" xr:uid="{741E7C33-2263-41D9-875A-5FC5495ECBEC}"/>
    <cellStyle name="Vírgula 6 3" xfId="91" xr:uid="{00000000-0005-0000-0000-00006C000000}"/>
    <cellStyle name="Vírgula 6 3 2" xfId="127" xr:uid="{2E839EF9-7D46-4358-BC6A-515420D1F8AE}"/>
    <cellStyle name="Vírgula 7" xfId="12" xr:uid="{00000000-0005-0000-0000-00006D000000}"/>
    <cellStyle name="Vírgula 7 2" xfId="62" xr:uid="{00000000-0005-0000-0000-00006E000000}"/>
    <cellStyle name="Vírgula 7 2 2" xfId="98" xr:uid="{00000000-0005-0000-0000-00006F000000}"/>
    <cellStyle name="Vírgula 7 2 2 2" xfId="134" xr:uid="{C02A5E1B-CA2E-43E1-8B06-27FB446E9E55}"/>
    <cellStyle name="Vírgula 7 3" xfId="81" xr:uid="{00000000-0005-0000-0000-000070000000}"/>
    <cellStyle name="Vírgula 7 3 2" xfId="117" xr:uid="{EB098C26-AC7F-4BC0-A898-7446D4EF5248}"/>
    <cellStyle name="Vírgula 8" xfId="58" xr:uid="{00000000-0005-0000-0000-000071000000}"/>
    <cellStyle name="Vírgula 8 2" xfId="95" xr:uid="{00000000-0005-0000-0000-000072000000}"/>
    <cellStyle name="Vírgula 8 2 2" xfId="131" xr:uid="{DD5A0058-B1A1-44A3-986C-A6BAB074B1D8}"/>
  </cellStyles>
  <dxfs count="11">
    <dxf>
      <font>
        <b/>
        <i/>
        <color rgb="FFFFFF00"/>
      </font>
    </dxf>
    <dxf>
      <font>
        <color rgb="FF9C0006"/>
      </font>
      <fill>
        <patternFill>
          <bgColor rgb="FFFFC7CE"/>
        </patternFill>
      </fill>
    </dxf>
    <dxf>
      <font>
        <color rgb="FF9C0006"/>
      </font>
      <fill>
        <patternFill>
          <bgColor rgb="FFFFC7CE"/>
        </patternFill>
      </fill>
    </dxf>
    <dxf>
      <font>
        <b/>
        <i/>
        <color rgb="FFFF0000"/>
      </font>
    </dxf>
    <dxf>
      <font>
        <b/>
        <i/>
        <color rgb="FFFF0000"/>
      </font>
      <fill>
        <patternFill>
          <bgColor theme="0" tint="-0.14996795556505021"/>
        </patternFill>
      </fill>
    </dxf>
    <dxf>
      <font>
        <b/>
        <i/>
        <color rgb="FFFF0000"/>
      </font>
      <fill>
        <patternFill>
          <bgColor theme="0" tint="-0.14996795556505021"/>
        </patternFill>
      </fill>
    </dxf>
    <dxf>
      <alignment horizontal="left" vertical="center" textRotation="0" wrapText="1" indent="0" justifyLastLine="0" shrinkToFit="0" readingOrder="0"/>
    </dxf>
    <dxf>
      <numFmt numFmtId="19" formatCode="dd/mm/yyyy"/>
      <alignment horizontal="center" vertical="center" textRotation="0" indent="0" justifyLastLine="0" shrinkToFit="0" readingOrder="0"/>
    </dxf>
    <dxf>
      <alignment horizontal="center" vertical="center" textRotation="0" indent="0" justifyLastLine="0" shrinkToFit="0" readingOrder="0"/>
    </dxf>
    <dxf>
      <numFmt numFmtId="22" formatCode="mmm/yy"/>
      <alignment horizontal="center" vertical="center" textRotation="0" indent="0" justifyLastLine="0" shrinkToFit="0" readingOrder="0"/>
    </dxf>
    <dxf>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GBox"/>
</file>

<file path=xl/ctrlProps/ctrlProp2.xml><?xml version="1.0" encoding="utf-8"?>
<formControlPr xmlns="http://schemas.microsoft.com/office/spreadsheetml/2009/9/main" objectType="Radio" checked="Checked" firstButton="1" fmlaLink="#REF!"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iagrams/colors1.xml><?xml version="1.0" encoding="utf-8"?>
<dgm:colorsDef xmlns:dgm="http://schemas.openxmlformats.org/drawingml/2006/diagram" xmlns:a="http://schemas.openxmlformats.org/drawingml/2006/main" uniqueId="urn:microsoft.com/office/officeart/2005/8/colors/accent0_1">
  <dgm:title val=""/>
  <dgm:desc val=""/>
  <dgm:catLst>
    <dgm:cat type="mainScheme" pri="10100"/>
  </dgm:catLst>
  <dgm:styleLbl name="node0">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align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ln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vennNode1">
    <dgm:fillClrLst meth="repeat">
      <a:schemeClr val="lt1">
        <a:alpha val="50000"/>
      </a:schemeClr>
    </dgm:fillClrLst>
    <dgm:linClrLst meth="repeat">
      <a:schemeClr val="dk1">
        <a:shade val="80000"/>
      </a:schemeClr>
    </dgm:linClrLst>
    <dgm:effectClrLst/>
    <dgm:txLinClrLst/>
    <dgm:txFillClrLst/>
    <dgm:txEffectClrLst/>
  </dgm:styleLbl>
  <dgm:styleLbl name="node2">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3">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4">
    <dgm:fillClrLst meth="repeat">
      <a:schemeClr val="lt1"/>
    </dgm:fillClrLst>
    <dgm:linClrLst meth="repeat">
      <a:schemeClr val="dk1">
        <a:shade val="80000"/>
      </a:schemeClr>
    </dgm:linClrLst>
    <dgm:effectClrLst/>
    <dgm:txLinClrLst/>
    <dgm:txFillClrLst meth="repeat">
      <a:schemeClr val="dk1"/>
    </dgm:txFillClrLst>
    <dgm:txEffectClrLst/>
  </dgm:styleLbl>
  <dgm:styleLbl name="fg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align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bg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fg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bg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sibTrans1D1">
    <dgm:fillClrLst meth="repeat">
      <a:schemeClr val="dk1"/>
    </dgm:fillClrLst>
    <dgm:linClrLst meth="repeat">
      <a:schemeClr val="dk1"/>
    </dgm:linClrLst>
    <dgm:effectClrLst/>
    <dgm:txLinClrLst/>
    <dgm:txFillClrLst meth="repeat">
      <a:schemeClr val="tx1"/>
    </dgm:txFillClrLst>
    <dgm:txEffectClrLst/>
  </dgm:styleLbl>
  <dgm:styleLbl name="callout">
    <dgm:fillClrLst meth="repeat">
      <a:schemeClr val="dk1"/>
    </dgm:fillClrLst>
    <dgm:linClrLst meth="repeat">
      <a:schemeClr val="dk1"/>
    </dgm:linClrLst>
    <dgm:effectClrLst/>
    <dgm:txLinClrLst/>
    <dgm:txFillClrLst meth="repeat">
      <a:schemeClr val="tx1"/>
    </dgm:txFillClrLst>
    <dgm:txEffectClrLst/>
  </dgm:styleLbl>
  <dgm:styleLbl name="asst0">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1">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2">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3">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4">
    <dgm:fillClrLst meth="repeat">
      <a:schemeClr val="lt1"/>
    </dgm:fillClrLst>
    <dgm:linClrLst meth="repeat">
      <a:schemeClr val="dk1">
        <a:shade val="80000"/>
      </a:schemeClr>
    </dgm:linClrLst>
    <dgm:effectClrLst/>
    <dgm:txLinClrLst/>
    <dgm:txFillClrLst meth="repeat">
      <a:schemeClr val="dk1"/>
    </dgm:txFillClrLst>
    <dgm:txEffectClrLst/>
  </dgm:styleLbl>
  <dgm:styleLbl name="parChTrans2D1">
    <dgm:fillClrLst meth="repeat">
      <a:schemeClr val="dk1">
        <a:tint val="60000"/>
      </a:schemeClr>
    </dgm:fillClrLst>
    <dgm:linClrLst meth="repeat">
      <a:schemeClr val="dk1">
        <a:tint val="60000"/>
      </a:schemeClr>
    </dgm:linClrLst>
    <dgm:effectClrLst/>
    <dgm:txLinClrLst/>
    <dgm:txFillClrLst/>
    <dgm:txEffectClrLst/>
  </dgm:styleLbl>
  <dgm:styleLbl name="parChTrans2D2">
    <dgm:fillClrLst meth="repeat">
      <a:schemeClr val="dk1"/>
    </dgm:fillClrLst>
    <dgm:linClrLst meth="repeat">
      <a:schemeClr val="dk1"/>
    </dgm:linClrLst>
    <dgm:effectClrLst/>
    <dgm:txLinClrLst/>
    <dgm:txFillClrLst/>
    <dgm:txEffectClrLst/>
  </dgm:styleLbl>
  <dgm:styleLbl name="parChTrans2D3">
    <dgm:fillClrLst meth="repeat">
      <a:schemeClr val="dk1"/>
    </dgm:fillClrLst>
    <dgm:linClrLst meth="repeat">
      <a:schemeClr val="dk1"/>
    </dgm:linClrLst>
    <dgm:effectClrLst/>
    <dgm:txLinClrLst/>
    <dgm:txFillClrLst/>
    <dgm:txEffectClrLst/>
  </dgm:styleLbl>
  <dgm:styleLbl name="parChTrans2D4">
    <dgm:fillClrLst meth="repeat">
      <a:schemeClr val="dk1"/>
    </dgm:fillClrLst>
    <dgm:linClrLst meth="repeat">
      <a:schemeClr val="dk1"/>
    </dgm:linClrLst>
    <dgm:effectClrLst/>
    <dgm:txLinClrLst/>
    <dgm:txFillClrLst meth="repeat">
      <a:schemeClr val="lt1"/>
    </dgm:txFillClrLst>
    <dgm:txEffectClrLst/>
  </dgm:styleLbl>
  <dgm:styleLbl name="parChTrans1D1">
    <dgm:fillClrLst meth="repeat">
      <a:schemeClr val="dk1"/>
    </dgm:fillClrLst>
    <dgm:linClrLst meth="repeat">
      <a:schemeClr val="dk1">
        <a:shade val="60000"/>
      </a:schemeClr>
    </dgm:linClrLst>
    <dgm:effectClrLst/>
    <dgm:txLinClrLst/>
    <dgm:txFillClrLst meth="repeat">
      <a:schemeClr val="tx1"/>
    </dgm:txFillClrLst>
    <dgm:txEffectClrLst/>
  </dgm:styleLbl>
  <dgm:styleLbl name="parChTrans1D2">
    <dgm:fillClrLst meth="repeat">
      <a:schemeClr val="dk1"/>
    </dgm:fillClrLst>
    <dgm:linClrLst meth="repeat">
      <a:schemeClr val="dk1">
        <a:shade val="60000"/>
      </a:schemeClr>
    </dgm:linClrLst>
    <dgm:effectClrLst/>
    <dgm:txLinClrLst/>
    <dgm:txFillClrLst meth="repeat">
      <a:schemeClr val="tx1"/>
    </dgm:txFillClrLst>
    <dgm:txEffectClrLst/>
  </dgm:styleLbl>
  <dgm:styleLbl name="parChTrans1D3">
    <dgm:fillClrLst meth="repeat">
      <a:schemeClr val="dk1"/>
    </dgm:fillClrLst>
    <dgm:linClrLst meth="repeat">
      <a:schemeClr val="dk1">
        <a:shade val="80000"/>
      </a:schemeClr>
    </dgm:linClrLst>
    <dgm:effectClrLst/>
    <dgm:txLinClrLst/>
    <dgm:txFillClrLst meth="repeat">
      <a:schemeClr val="tx1"/>
    </dgm:txFillClrLst>
    <dgm:txEffectClrLst/>
  </dgm:styleLbl>
  <dgm:styleLbl name="parChTrans1D4">
    <dgm:fillClrLst meth="repeat">
      <a:schemeClr val="dk1"/>
    </dgm:fillClrLst>
    <dgm:linClrLst meth="repeat">
      <a:schemeClr val="dk1">
        <a:shade val="80000"/>
      </a:schemeClr>
    </dgm:linClrLst>
    <dgm:effectClrLst/>
    <dgm:txLinClrLst/>
    <dgm:txFillClrLst meth="repeat">
      <a:schemeClr val="tx1"/>
    </dgm:txFillClrLst>
    <dgm:txEffectClrLst/>
  </dgm:styleLbl>
  <dgm:styleLbl name="f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conF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align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trAlignAcc1">
    <dgm:fillClrLst meth="repeat">
      <a:schemeClr val="dk1">
        <a:alpha val="40000"/>
        <a:tint val="40000"/>
      </a:schemeClr>
    </dgm:fillClrLst>
    <dgm:linClrLst meth="repeat">
      <a:schemeClr val="dk1"/>
    </dgm:linClrLst>
    <dgm:effectClrLst/>
    <dgm:txLinClrLst/>
    <dgm:txFillClrLst meth="repeat">
      <a:schemeClr val="dk1"/>
    </dgm:txFillClrLst>
    <dgm:txEffectClrLst/>
  </dgm:styleLbl>
  <dgm:styleLbl name="b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solidFgAcc1">
    <dgm:fillClrLst meth="repeat">
      <a:schemeClr val="lt1"/>
    </dgm:fillClrLst>
    <dgm:linClrLst meth="repeat">
      <a:schemeClr val="dk1"/>
    </dgm:linClrLst>
    <dgm:effectClrLst/>
    <dgm:txLinClrLst/>
    <dgm:txFillClrLst meth="repeat">
      <a:schemeClr val="dk1"/>
    </dgm:txFillClrLst>
    <dgm:txEffectClrLst/>
  </dgm:styleLbl>
  <dgm:styleLbl name="solidAlignAcc1">
    <dgm:fillClrLst meth="repeat">
      <a:schemeClr val="lt1"/>
    </dgm:fillClrLst>
    <dgm:linClrLst meth="repeat">
      <a:schemeClr val="dk1"/>
    </dgm:linClrLst>
    <dgm:effectClrLst/>
    <dgm:txLinClrLst/>
    <dgm:txFillClrLst meth="repeat">
      <a:schemeClr val="dk1"/>
    </dgm:txFillClrLst>
    <dgm:txEffectClrLst/>
  </dgm:styleLbl>
  <dgm:styleLbl name="solidBgAcc1">
    <dgm:fillClrLst meth="repeat">
      <a:schemeClr val="lt1"/>
    </dgm:fillClrLst>
    <dgm:linClrLst meth="repeat">
      <a:schemeClr val="dk1"/>
    </dgm:linClrLst>
    <dgm:effectClrLst/>
    <dgm:txLinClrLst/>
    <dgm:txFillClrLst meth="repeat">
      <a:schemeClr val="dk1"/>
    </dgm:txFillClrLst>
    <dgm:txEffectClrLst/>
  </dgm:styleLbl>
  <dgm:styleLbl name="fg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align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bg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fgAcc0">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2">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3">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4">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bgShp">
    <dgm:fillClrLst meth="repeat">
      <a:schemeClr val="dk1">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dk1">
        <a:shade val="80000"/>
      </a:schemeClr>
    </dgm:fillClrLst>
    <dgm:linClrLst meth="repeat">
      <a:schemeClr val="dk1"/>
    </dgm:linClrLst>
    <dgm:effectClrLst/>
    <dgm:txLinClrLst/>
    <dgm:txFillClrLst meth="repeat">
      <a:schemeClr val="lt1"/>
    </dgm:txFillClrLst>
    <dgm:txEffectClrLst/>
  </dgm:styleLbl>
  <dgm:styleLbl name="trBgShp">
    <dgm:fillClrLst meth="repeat">
      <a:schemeClr val="dk1">
        <a:tint val="50000"/>
        <a:alpha val="40000"/>
      </a:schemeClr>
    </dgm:fillClrLst>
    <dgm:linClrLst meth="repeat">
      <a:schemeClr val="dk1"/>
    </dgm:linClrLst>
    <dgm:effectClrLst/>
    <dgm:txLinClrLst/>
    <dgm:txFillClrLst meth="repeat">
      <a:schemeClr val="lt1"/>
    </dgm:txFillClrLst>
    <dgm:txEffectClrLst/>
  </dgm:styleLbl>
  <dgm:styleLbl name="fgShp">
    <dgm:fillClrLst meth="repeat">
      <a:schemeClr val="dk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F9EA81A-E03B-4A80-9652-368C96D2706B}" type="doc">
      <dgm:prSet loTypeId="urn:microsoft.com/office/officeart/2005/8/layout/process3" loCatId="process" qsTypeId="urn:microsoft.com/office/officeart/2005/8/quickstyle/simple3" qsCatId="simple" csTypeId="urn:microsoft.com/office/officeart/2005/8/colors/accent0_1" csCatId="mainScheme" phldr="1"/>
      <dgm:spPr/>
      <dgm:t>
        <a:bodyPr/>
        <a:lstStyle/>
        <a:p>
          <a:endParaRPr lang="pt-BR"/>
        </a:p>
      </dgm:t>
    </dgm:pt>
    <dgm:pt modelId="{CFABAF23-7F20-4898-AD13-081285915E8A}">
      <dgm:prSet phldrT="[Texto]" custT="1"/>
      <dgm:spPr/>
      <dgm:t>
        <a:bodyPr/>
        <a:lstStyle/>
        <a:p>
          <a:r>
            <a:rPr lang="pt-BR" sz="1200" b="1">
              <a:latin typeface="Arial" panose="020B0604020202020204" pitchFamily="34" charset="0"/>
              <a:cs typeface="Arial" panose="020B0604020202020204" pitchFamily="34" charset="0"/>
            </a:rPr>
            <a:t>Planilha de Custos n. 1</a:t>
          </a:r>
        </a:p>
      </dgm:t>
    </dgm:pt>
    <dgm:pt modelId="{80C1654E-AF3C-4180-A9A9-45E4DCC45127}" type="parTrans" cxnId="{D38CF3E1-8EFE-4FFD-A313-A7493C995335}">
      <dgm:prSet/>
      <dgm:spPr/>
      <dgm:t>
        <a:bodyPr/>
        <a:lstStyle/>
        <a:p>
          <a:endParaRPr lang="pt-BR" sz="700"/>
        </a:p>
      </dgm:t>
    </dgm:pt>
    <dgm:pt modelId="{55E1EF44-7DC3-4F4E-B3E9-E0C55621E9B0}" type="sibTrans" cxnId="{D38CF3E1-8EFE-4FFD-A313-A7493C995335}">
      <dgm:prSet custT="1"/>
      <dgm:spPr/>
      <dgm:t>
        <a:bodyPr/>
        <a:lstStyle/>
        <a:p>
          <a:endParaRPr lang="pt-BR" sz="700"/>
        </a:p>
      </dgm:t>
    </dgm:pt>
    <dgm:pt modelId="{20564B17-9553-4B91-A13E-F9AE16E0F006}">
      <dgm:prSet phldrT="[Texto]" custT="1"/>
      <dgm:spPr/>
      <dgm:t>
        <a:bodyPr/>
        <a:lstStyle/>
        <a:p>
          <a:r>
            <a:rPr lang="pt-BR" sz="1000">
              <a:latin typeface="Arial" panose="020B0604020202020204" pitchFamily="34" charset="0"/>
              <a:cs typeface="Arial" panose="020B0604020202020204" pitchFamily="34" charset="0"/>
            </a:rPr>
            <a:t> Elaborada na Fase Interna da Contratação (Planejamento)</a:t>
          </a:r>
        </a:p>
      </dgm:t>
    </dgm:pt>
    <dgm:pt modelId="{79950D6E-13F3-4AA5-9924-B09ADE989BA7}" type="parTrans" cxnId="{0D32068C-A643-4178-8958-D79B091C9F4C}">
      <dgm:prSet/>
      <dgm:spPr/>
      <dgm:t>
        <a:bodyPr/>
        <a:lstStyle/>
        <a:p>
          <a:endParaRPr lang="pt-BR" sz="700"/>
        </a:p>
      </dgm:t>
    </dgm:pt>
    <dgm:pt modelId="{B612F6C4-4B26-4C15-B945-B3598E2D1E80}" type="sibTrans" cxnId="{0D32068C-A643-4178-8958-D79B091C9F4C}">
      <dgm:prSet/>
      <dgm:spPr/>
      <dgm:t>
        <a:bodyPr/>
        <a:lstStyle/>
        <a:p>
          <a:endParaRPr lang="pt-BR" sz="700"/>
        </a:p>
      </dgm:t>
    </dgm:pt>
    <dgm:pt modelId="{AF3293E7-8142-4892-A211-26DA0D1AD83C}">
      <dgm:prSet phldrT="[Texto]" custT="1"/>
      <dgm:spPr/>
      <dgm:t>
        <a:bodyPr/>
        <a:lstStyle/>
        <a:p>
          <a:r>
            <a:rPr lang="pt-BR" sz="1000" b="1">
              <a:latin typeface="Arial" panose="020B0604020202020204" pitchFamily="34" charset="0"/>
              <a:cs typeface="Arial" panose="020B0604020202020204" pitchFamily="34" charset="0"/>
            </a:rPr>
            <a:t>Planilha de Custos n. 2</a:t>
          </a:r>
          <a:endParaRPr lang="pt-BR" sz="1000">
            <a:latin typeface="Arial" panose="020B0604020202020204" pitchFamily="34" charset="0"/>
            <a:cs typeface="Arial" panose="020B0604020202020204" pitchFamily="34" charset="0"/>
          </a:endParaRPr>
        </a:p>
      </dgm:t>
    </dgm:pt>
    <dgm:pt modelId="{F569A522-25B9-40A7-B33E-8B8B84223532}" type="parTrans" cxnId="{B5A442B2-76DB-43C2-9526-FC285934821D}">
      <dgm:prSet/>
      <dgm:spPr/>
      <dgm:t>
        <a:bodyPr/>
        <a:lstStyle/>
        <a:p>
          <a:endParaRPr lang="pt-BR" sz="700"/>
        </a:p>
      </dgm:t>
    </dgm:pt>
    <dgm:pt modelId="{5FFF76A6-3FE1-4081-B24A-BB3B284FC1B8}" type="sibTrans" cxnId="{B5A442B2-76DB-43C2-9526-FC285934821D}">
      <dgm:prSet custT="1"/>
      <dgm:spPr/>
      <dgm:t>
        <a:bodyPr/>
        <a:lstStyle/>
        <a:p>
          <a:endParaRPr lang="pt-BR" sz="700"/>
        </a:p>
      </dgm:t>
    </dgm:pt>
    <dgm:pt modelId="{C45CF3ED-55FC-4B06-AF7C-36C2E5267D04}">
      <dgm:prSet phldrT="[Texto]" custT="1"/>
      <dgm:spPr/>
      <dgm:t>
        <a:bodyPr/>
        <a:lstStyle/>
        <a:p>
          <a:r>
            <a:rPr lang="pt-BR" sz="1000">
              <a:latin typeface="Arial" panose="020B0604020202020204" pitchFamily="34" charset="0"/>
              <a:cs typeface="Arial" panose="020B0604020202020204" pitchFamily="34" charset="0"/>
            </a:rPr>
            <a:t>Elaborada pelo licitante durante a fase externa</a:t>
          </a:r>
        </a:p>
      </dgm:t>
    </dgm:pt>
    <dgm:pt modelId="{702CFD89-5A4C-4F1E-B11D-F6566DB79294}" type="parTrans" cxnId="{EB785779-6784-4617-81AA-5DABC79E5EB8}">
      <dgm:prSet/>
      <dgm:spPr/>
      <dgm:t>
        <a:bodyPr/>
        <a:lstStyle/>
        <a:p>
          <a:endParaRPr lang="pt-BR" sz="700"/>
        </a:p>
      </dgm:t>
    </dgm:pt>
    <dgm:pt modelId="{5B4B488A-45D6-445B-A4EC-B824952B9BD0}" type="sibTrans" cxnId="{EB785779-6784-4617-81AA-5DABC79E5EB8}">
      <dgm:prSet/>
      <dgm:spPr/>
      <dgm:t>
        <a:bodyPr/>
        <a:lstStyle/>
        <a:p>
          <a:endParaRPr lang="pt-BR" sz="700"/>
        </a:p>
      </dgm:t>
    </dgm:pt>
    <dgm:pt modelId="{C8984CA9-A688-4DEF-A655-7DA01C195EAB}">
      <dgm:prSet phldrT="[Texto]" custT="1"/>
      <dgm:spPr/>
      <dgm:t>
        <a:bodyPr/>
        <a:lstStyle/>
        <a:p>
          <a:r>
            <a:rPr lang="pt-BR" sz="1000" b="1">
              <a:latin typeface="Arial" panose="020B0604020202020204" pitchFamily="34" charset="0"/>
              <a:cs typeface="Arial" panose="020B0604020202020204" pitchFamily="34" charset="0"/>
            </a:rPr>
            <a:t>Planilha de Custos n. 3</a:t>
          </a:r>
          <a:endParaRPr lang="pt-BR" sz="1000">
            <a:latin typeface="Arial" panose="020B0604020202020204" pitchFamily="34" charset="0"/>
            <a:cs typeface="Arial" panose="020B0604020202020204" pitchFamily="34" charset="0"/>
          </a:endParaRPr>
        </a:p>
      </dgm:t>
    </dgm:pt>
    <dgm:pt modelId="{93348180-EA26-45D5-A8E4-1659560BF8E2}" type="parTrans" cxnId="{80DC6724-0E54-4373-AA80-D808566FA128}">
      <dgm:prSet/>
      <dgm:spPr/>
      <dgm:t>
        <a:bodyPr/>
        <a:lstStyle/>
        <a:p>
          <a:endParaRPr lang="pt-BR" sz="700"/>
        </a:p>
      </dgm:t>
    </dgm:pt>
    <dgm:pt modelId="{3BC151FA-9B62-4328-8ED8-B601701004BD}" type="sibTrans" cxnId="{80DC6724-0E54-4373-AA80-D808566FA128}">
      <dgm:prSet/>
      <dgm:spPr/>
      <dgm:t>
        <a:bodyPr/>
        <a:lstStyle/>
        <a:p>
          <a:endParaRPr lang="pt-BR" sz="700"/>
        </a:p>
      </dgm:t>
    </dgm:pt>
    <dgm:pt modelId="{2EEBDC81-2B52-430F-946E-D18ADA5028E0}">
      <dgm:prSet phldrT="[Texto]" custT="1"/>
      <dgm:spPr/>
      <dgm:t>
        <a:bodyPr/>
        <a:lstStyle/>
        <a:p>
          <a:r>
            <a:rPr lang="pt-BR" sz="1000">
              <a:latin typeface="Arial" panose="020B0604020202020204" pitchFamily="34" charset="0"/>
              <a:cs typeface="Arial" panose="020B0604020202020204" pitchFamily="34" charset="0"/>
            </a:rPr>
            <a:t>A planilha que constará no contrato conforme parâmetros das Planilhas n. 1 e n. 2.</a:t>
          </a:r>
        </a:p>
      </dgm:t>
    </dgm:pt>
    <dgm:pt modelId="{79E758CD-379F-4D30-82F4-F9AFD514AD55}" type="parTrans" cxnId="{C1FA8429-A463-4E16-88D9-C233C613BC43}">
      <dgm:prSet/>
      <dgm:spPr/>
      <dgm:t>
        <a:bodyPr/>
        <a:lstStyle/>
        <a:p>
          <a:endParaRPr lang="pt-BR" sz="700"/>
        </a:p>
      </dgm:t>
    </dgm:pt>
    <dgm:pt modelId="{DC2EB535-8A5C-4600-A083-72CB76A4B96A}" type="sibTrans" cxnId="{C1FA8429-A463-4E16-88D9-C233C613BC43}">
      <dgm:prSet/>
      <dgm:spPr/>
      <dgm:t>
        <a:bodyPr/>
        <a:lstStyle/>
        <a:p>
          <a:endParaRPr lang="pt-BR" sz="700"/>
        </a:p>
      </dgm:t>
    </dgm:pt>
    <dgm:pt modelId="{C856C1A6-4474-4F89-A2E7-30A6B8E5EE71}">
      <dgm:prSet phldrT="[Texto]" custT="1"/>
      <dgm:spPr/>
      <dgm:t>
        <a:bodyPr/>
        <a:lstStyle/>
        <a:p>
          <a:r>
            <a:rPr lang="pt-BR" sz="1000">
              <a:latin typeface="Arial" panose="020B0604020202020204" pitchFamily="34" charset="0"/>
              <a:cs typeface="Arial" panose="020B0604020202020204" pitchFamily="34" charset="0"/>
            </a:rPr>
            <a:t> As informações para preenchimento são preponderantemente fornecidas pela Área Gestora.</a:t>
          </a:r>
        </a:p>
      </dgm:t>
    </dgm:pt>
    <dgm:pt modelId="{4343296C-557B-4F3E-951B-32BB1D09D670}" type="parTrans" cxnId="{73C31C81-A32F-4D99-9F8B-C3E2B2FEF89E}">
      <dgm:prSet/>
      <dgm:spPr/>
      <dgm:t>
        <a:bodyPr/>
        <a:lstStyle/>
        <a:p>
          <a:endParaRPr lang="pt-BR" sz="700"/>
        </a:p>
      </dgm:t>
    </dgm:pt>
    <dgm:pt modelId="{D71267F5-E4CA-41DB-8485-04D595BA5160}" type="sibTrans" cxnId="{73C31C81-A32F-4D99-9F8B-C3E2B2FEF89E}">
      <dgm:prSet/>
      <dgm:spPr/>
      <dgm:t>
        <a:bodyPr/>
        <a:lstStyle/>
        <a:p>
          <a:endParaRPr lang="pt-BR" sz="700"/>
        </a:p>
      </dgm:t>
    </dgm:pt>
    <dgm:pt modelId="{30F3463A-20B8-485F-A44C-60C448CD4C91}">
      <dgm:prSet phldrT="[Texto]" custT="1"/>
      <dgm:spPr/>
      <dgm:t>
        <a:bodyPr/>
        <a:lstStyle/>
        <a:p>
          <a:r>
            <a:rPr lang="pt-BR" sz="1000">
              <a:latin typeface="Arial" panose="020B0604020202020204" pitchFamily="34" charset="0"/>
              <a:cs typeface="Arial" panose="020B0604020202020204" pitchFamily="34" charset="0"/>
            </a:rPr>
            <a:t>Obedece parâmetros fornecidos pela Planilha n. 1 conforme estrutura de custos da empresa.</a:t>
          </a:r>
        </a:p>
      </dgm:t>
    </dgm:pt>
    <dgm:pt modelId="{90D6FF40-80FD-4350-AC84-1F49A3A01546}" type="parTrans" cxnId="{095863AD-2E12-4F52-B323-FBEB23EB607B}">
      <dgm:prSet/>
      <dgm:spPr/>
      <dgm:t>
        <a:bodyPr/>
        <a:lstStyle/>
        <a:p>
          <a:endParaRPr lang="pt-BR" sz="700"/>
        </a:p>
      </dgm:t>
    </dgm:pt>
    <dgm:pt modelId="{F6700692-31AE-4AAE-9017-2F03987FDD77}" type="sibTrans" cxnId="{095863AD-2E12-4F52-B323-FBEB23EB607B}">
      <dgm:prSet/>
      <dgm:spPr/>
      <dgm:t>
        <a:bodyPr/>
        <a:lstStyle/>
        <a:p>
          <a:endParaRPr lang="pt-BR" sz="700"/>
        </a:p>
      </dgm:t>
    </dgm:pt>
    <dgm:pt modelId="{651BDADA-FB98-482A-90CF-35217177E9DE}">
      <dgm:prSet phldrT="[Texto]" custT="1"/>
      <dgm:spPr/>
      <dgm:t>
        <a:bodyPr/>
        <a:lstStyle/>
        <a:p>
          <a:r>
            <a:rPr lang="pt-BR" sz="1000">
              <a:latin typeface="Arial" panose="020B0604020202020204" pitchFamily="34" charset="0"/>
              <a:cs typeface="Arial" panose="020B0604020202020204" pitchFamily="34" charset="0"/>
            </a:rPr>
            <a:t>Erros de preenchimento nas fases anteriores podem prejudicar avaliações sobre alterações contratuais (exemplo: repactuação, reajuste, revisão, prorrogação).</a:t>
          </a:r>
        </a:p>
      </dgm:t>
    </dgm:pt>
    <dgm:pt modelId="{8DF9B28D-C28A-4D5B-8789-66D2E1BC84CD}" type="parTrans" cxnId="{75DAD8FC-0B14-44BF-A6D9-69DC94865299}">
      <dgm:prSet/>
      <dgm:spPr/>
      <dgm:t>
        <a:bodyPr/>
        <a:lstStyle/>
        <a:p>
          <a:endParaRPr lang="pt-BR" sz="700"/>
        </a:p>
      </dgm:t>
    </dgm:pt>
    <dgm:pt modelId="{6E4A29EF-8C71-4D4A-BECF-2062A99C1BB0}" type="sibTrans" cxnId="{75DAD8FC-0B14-44BF-A6D9-69DC94865299}">
      <dgm:prSet/>
      <dgm:spPr/>
      <dgm:t>
        <a:bodyPr/>
        <a:lstStyle/>
        <a:p>
          <a:endParaRPr lang="pt-BR" sz="700"/>
        </a:p>
      </dgm:t>
    </dgm:pt>
    <dgm:pt modelId="{25585559-BBF2-48E8-BC0A-8BB91C75D1EC}" type="pres">
      <dgm:prSet presAssocID="{DF9EA81A-E03B-4A80-9652-368C96D2706B}" presName="linearFlow" presStyleCnt="0">
        <dgm:presLayoutVars>
          <dgm:dir/>
          <dgm:animLvl val="lvl"/>
          <dgm:resizeHandles val="exact"/>
        </dgm:presLayoutVars>
      </dgm:prSet>
      <dgm:spPr/>
    </dgm:pt>
    <dgm:pt modelId="{6EE2C8C9-CEBE-4FC5-B7D3-82EB0C3652FC}" type="pres">
      <dgm:prSet presAssocID="{CFABAF23-7F20-4898-AD13-081285915E8A}" presName="composite" presStyleCnt="0"/>
      <dgm:spPr/>
    </dgm:pt>
    <dgm:pt modelId="{19E2ED31-398E-4EE7-81FB-DDEFF211E499}" type="pres">
      <dgm:prSet presAssocID="{CFABAF23-7F20-4898-AD13-081285915E8A}" presName="parTx" presStyleLbl="node1" presStyleIdx="0" presStyleCnt="3">
        <dgm:presLayoutVars>
          <dgm:chMax val="0"/>
          <dgm:chPref val="0"/>
          <dgm:bulletEnabled val="1"/>
        </dgm:presLayoutVars>
      </dgm:prSet>
      <dgm:spPr/>
    </dgm:pt>
    <dgm:pt modelId="{F77C2D99-7642-4B07-B331-CE418BBDC400}" type="pres">
      <dgm:prSet presAssocID="{CFABAF23-7F20-4898-AD13-081285915E8A}" presName="parSh" presStyleLbl="node1" presStyleIdx="0" presStyleCnt="3" custScaleX="111402" custScaleY="68302" custLinFactNeighborY="-5250"/>
      <dgm:spPr/>
    </dgm:pt>
    <dgm:pt modelId="{EFC2D31B-7BE9-40CC-AAED-E4DF736E4D99}" type="pres">
      <dgm:prSet presAssocID="{CFABAF23-7F20-4898-AD13-081285915E8A}" presName="desTx" presStyleLbl="fgAcc1" presStyleIdx="0" presStyleCnt="3">
        <dgm:presLayoutVars>
          <dgm:bulletEnabled val="1"/>
        </dgm:presLayoutVars>
      </dgm:prSet>
      <dgm:spPr/>
    </dgm:pt>
    <dgm:pt modelId="{BA5A7BF1-4572-4353-B0DA-8D312671E659}" type="pres">
      <dgm:prSet presAssocID="{55E1EF44-7DC3-4F4E-B3E9-E0C55621E9B0}" presName="sibTrans" presStyleLbl="sibTrans2D1" presStyleIdx="0" presStyleCnt="2" custScaleX="74448" custLinFactNeighborX="38063" custLinFactNeighborY="99038"/>
      <dgm:spPr/>
    </dgm:pt>
    <dgm:pt modelId="{51E7E97D-44B3-4E68-860F-1737926BA899}" type="pres">
      <dgm:prSet presAssocID="{55E1EF44-7DC3-4F4E-B3E9-E0C55621E9B0}" presName="connTx" presStyleLbl="sibTrans2D1" presStyleIdx="0" presStyleCnt="2"/>
      <dgm:spPr/>
    </dgm:pt>
    <dgm:pt modelId="{18B05A12-28FB-4359-A1C0-76010860871E}" type="pres">
      <dgm:prSet presAssocID="{AF3293E7-8142-4892-A211-26DA0D1AD83C}" presName="composite" presStyleCnt="0"/>
      <dgm:spPr/>
    </dgm:pt>
    <dgm:pt modelId="{20AA26C9-486F-4609-841F-F782CD477477}" type="pres">
      <dgm:prSet presAssocID="{AF3293E7-8142-4892-A211-26DA0D1AD83C}" presName="parTx" presStyleLbl="node1" presStyleIdx="0" presStyleCnt="3">
        <dgm:presLayoutVars>
          <dgm:chMax val="0"/>
          <dgm:chPref val="0"/>
          <dgm:bulletEnabled val="1"/>
        </dgm:presLayoutVars>
      </dgm:prSet>
      <dgm:spPr/>
    </dgm:pt>
    <dgm:pt modelId="{0D63D86B-EA62-419A-8E91-E587C7312DC8}" type="pres">
      <dgm:prSet presAssocID="{AF3293E7-8142-4892-A211-26DA0D1AD83C}" presName="parSh" presStyleLbl="node1" presStyleIdx="1" presStyleCnt="3" custScaleX="82273" custScaleY="68302"/>
      <dgm:spPr/>
    </dgm:pt>
    <dgm:pt modelId="{459A65C1-6B27-4244-8EB6-0D94A4BB5EE1}" type="pres">
      <dgm:prSet presAssocID="{AF3293E7-8142-4892-A211-26DA0D1AD83C}" presName="desTx" presStyleLbl="fgAcc1" presStyleIdx="1" presStyleCnt="3">
        <dgm:presLayoutVars>
          <dgm:bulletEnabled val="1"/>
        </dgm:presLayoutVars>
      </dgm:prSet>
      <dgm:spPr/>
    </dgm:pt>
    <dgm:pt modelId="{8C832289-744E-4B0D-9230-9A81C38C8214}" type="pres">
      <dgm:prSet presAssocID="{5FFF76A6-3FE1-4081-B24A-BB3B284FC1B8}" presName="sibTrans" presStyleLbl="sibTrans2D1" presStyleIdx="1" presStyleCnt="2" custScaleX="74448" custLinFactY="632" custLinFactNeighborX="54313" custLinFactNeighborY="100000"/>
      <dgm:spPr/>
    </dgm:pt>
    <dgm:pt modelId="{553556F0-F675-42B0-A91C-48F368E420BB}" type="pres">
      <dgm:prSet presAssocID="{5FFF76A6-3FE1-4081-B24A-BB3B284FC1B8}" presName="connTx" presStyleLbl="sibTrans2D1" presStyleIdx="1" presStyleCnt="2"/>
      <dgm:spPr/>
    </dgm:pt>
    <dgm:pt modelId="{389C715A-0FD0-437A-AB4A-169041EB01A8}" type="pres">
      <dgm:prSet presAssocID="{C8984CA9-A688-4DEF-A655-7DA01C195EAB}" presName="composite" presStyleCnt="0"/>
      <dgm:spPr/>
    </dgm:pt>
    <dgm:pt modelId="{B644F8CB-01AE-4577-8C1F-47CF3322077F}" type="pres">
      <dgm:prSet presAssocID="{C8984CA9-A688-4DEF-A655-7DA01C195EAB}" presName="parTx" presStyleLbl="node1" presStyleIdx="1" presStyleCnt="3">
        <dgm:presLayoutVars>
          <dgm:chMax val="0"/>
          <dgm:chPref val="0"/>
          <dgm:bulletEnabled val="1"/>
        </dgm:presLayoutVars>
      </dgm:prSet>
      <dgm:spPr/>
    </dgm:pt>
    <dgm:pt modelId="{CAE07E43-1DC1-47FE-B551-E36DE4EE3E67}" type="pres">
      <dgm:prSet presAssocID="{C8984CA9-A688-4DEF-A655-7DA01C195EAB}" presName="parSh" presStyleLbl="node1" presStyleIdx="2" presStyleCnt="3" custScaleX="93148" custScaleY="68302"/>
      <dgm:spPr/>
    </dgm:pt>
    <dgm:pt modelId="{58D9EC95-651E-411F-8C43-56F6FB1D04FA}" type="pres">
      <dgm:prSet presAssocID="{C8984CA9-A688-4DEF-A655-7DA01C195EAB}" presName="desTx" presStyleLbl="fgAcc1" presStyleIdx="2" presStyleCnt="3">
        <dgm:presLayoutVars>
          <dgm:bulletEnabled val="1"/>
        </dgm:presLayoutVars>
      </dgm:prSet>
      <dgm:spPr/>
    </dgm:pt>
  </dgm:ptLst>
  <dgm:cxnLst>
    <dgm:cxn modelId="{D9EBB617-5003-48C6-9A09-CD13FF1D7BEE}" type="presOf" srcId="{651BDADA-FB98-482A-90CF-35217177E9DE}" destId="{58D9EC95-651E-411F-8C43-56F6FB1D04FA}" srcOrd="0" destOrd="1" presId="urn:microsoft.com/office/officeart/2005/8/layout/process3"/>
    <dgm:cxn modelId="{B679981D-54BB-47DA-A365-1538F0188B0B}" type="presOf" srcId="{2EEBDC81-2B52-430F-946E-D18ADA5028E0}" destId="{58D9EC95-651E-411F-8C43-56F6FB1D04FA}" srcOrd="0" destOrd="0" presId="urn:microsoft.com/office/officeart/2005/8/layout/process3"/>
    <dgm:cxn modelId="{80DC6724-0E54-4373-AA80-D808566FA128}" srcId="{DF9EA81A-E03B-4A80-9652-368C96D2706B}" destId="{C8984CA9-A688-4DEF-A655-7DA01C195EAB}" srcOrd="2" destOrd="0" parTransId="{93348180-EA26-45D5-A8E4-1659560BF8E2}" sibTransId="{3BC151FA-9B62-4328-8ED8-B601701004BD}"/>
    <dgm:cxn modelId="{C1FA8429-A463-4E16-88D9-C233C613BC43}" srcId="{C8984CA9-A688-4DEF-A655-7DA01C195EAB}" destId="{2EEBDC81-2B52-430F-946E-D18ADA5028E0}" srcOrd="0" destOrd="0" parTransId="{79E758CD-379F-4D30-82F4-F9AFD514AD55}" sibTransId="{DC2EB535-8A5C-4600-A083-72CB76A4B96A}"/>
    <dgm:cxn modelId="{1FC49729-8C9E-4670-A9CD-9F1813362EAE}" type="presOf" srcId="{C8984CA9-A688-4DEF-A655-7DA01C195EAB}" destId="{B644F8CB-01AE-4577-8C1F-47CF3322077F}" srcOrd="0" destOrd="0" presId="urn:microsoft.com/office/officeart/2005/8/layout/process3"/>
    <dgm:cxn modelId="{477CC92D-1DDB-4182-B3DA-4CE7D7007294}" type="presOf" srcId="{DF9EA81A-E03B-4A80-9652-368C96D2706B}" destId="{25585559-BBF2-48E8-BC0A-8BB91C75D1EC}" srcOrd="0" destOrd="0" presId="urn:microsoft.com/office/officeart/2005/8/layout/process3"/>
    <dgm:cxn modelId="{0ABD1767-126D-4B5B-AE91-220175071C30}" type="presOf" srcId="{55E1EF44-7DC3-4F4E-B3E9-E0C55621E9B0}" destId="{51E7E97D-44B3-4E68-860F-1737926BA899}" srcOrd="1" destOrd="0" presId="urn:microsoft.com/office/officeart/2005/8/layout/process3"/>
    <dgm:cxn modelId="{84F4C848-29EC-4324-B547-A0E63130C799}" type="presOf" srcId="{C45CF3ED-55FC-4B06-AF7C-36C2E5267D04}" destId="{459A65C1-6B27-4244-8EB6-0D94A4BB5EE1}" srcOrd="0" destOrd="0" presId="urn:microsoft.com/office/officeart/2005/8/layout/process3"/>
    <dgm:cxn modelId="{74B33B6B-47CF-4D9A-9708-B12119BEC098}" type="presOf" srcId="{CFABAF23-7F20-4898-AD13-081285915E8A}" destId="{F77C2D99-7642-4B07-B331-CE418BBDC400}" srcOrd="1" destOrd="0" presId="urn:microsoft.com/office/officeart/2005/8/layout/process3"/>
    <dgm:cxn modelId="{9FB2A84F-73F3-4876-8BD8-CF849DA53A2F}" type="presOf" srcId="{C856C1A6-4474-4F89-A2E7-30A6B8E5EE71}" destId="{EFC2D31B-7BE9-40CC-AAED-E4DF736E4D99}" srcOrd="0" destOrd="1" presId="urn:microsoft.com/office/officeart/2005/8/layout/process3"/>
    <dgm:cxn modelId="{EB785779-6784-4617-81AA-5DABC79E5EB8}" srcId="{AF3293E7-8142-4892-A211-26DA0D1AD83C}" destId="{C45CF3ED-55FC-4B06-AF7C-36C2E5267D04}" srcOrd="0" destOrd="0" parTransId="{702CFD89-5A4C-4F1E-B11D-F6566DB79294}" sibTransId="{5B4B488A-45D6-445B-A4EC-B824952B9BD0}"/>
    <dgm:cxn modelId="{73C31C81-A32F-4D99-9F8B-C3E2B2FEF89E}" srcId="{CFABAF23-7F20-4898-AD13-081285915E8A}" destId="{C856C1A6-4474-4F89-A2E7-30A6B8E5EE71}" srcOrd="1" destOrd="0" parTransId="{4343296C-557B-4F3E-951B-32BB1D09D670}" sibTransId="{D71267F5-E4CA-41DB-8485-04D595BA5160}"/>
    <dgm:cxn modelId="{051C9E84-36DD-4E5C-8C35-46E8A324634E}" type="presOf" srcId="{AF3293E7-8142-4892-A211-26DA0D1AD83C}" destId="{20AA26C9-486F-4609-841F-F782CD477477}" srcOrd="0" destOrd="0" presId="urn:microsoft.com/office/officeart/2005/8/layout/process3"/>
    <dgm:cxn modelId="{0D32068C-A643-4178-8958-D79B091C9F4C}" srcId="{CFABAF23-7F20-4898-AD13-081285915E8A}" destId="{20564B17-9553-4B91-A13E-F9AE16E0F006}" srcOrd="0" destOrd="0" parTransId="{79950D6E-13F3-4AA5-9924-B09ADE989BA7}" sibTransId="{B612F6C4-4B26-4C15-B945-B3598E2D1E80}"/>
    <dgm:cxn modelId="{59DB4E95-2B05-47D0-9E31-EF51C504CAA8}" type="presOf" srcId="{C8984CA9-A688-4DEF-A655-7DA01C195EAB}" destId="{CAE07E43-1DC1-47FE-B551-E36DE4EE3E67}" srcOrd="1" destOrd="0" presId="urn:microsoft.com/office/officeart/2005/8/layout/process3"/>
    <dgm:cxn modelId="{14EE83A4-57B0-4F74-8877-CA81A7D304E8}" type="presOf" srcId="{20564B17-9553-4B91-A13E-F9AE16E0F006}" destId="{EFC2D31B-7BE9-40CC-AAED-E4DF736E4D99}" srcOrd="0" destOrd="0" presId="urn:microsoft.com/office/officeart/2005/8/layout/process3"/>
    <dgm:cxn modelId="{535704AC-968A-494B-B38A-E1A1DA525D8F}" type="presOf" srcId="{CFABAF23-7F20-4898-AD13-081285915E8A}" destId="{19E2ED31-398E-4EE7-81FB-DDEFF211E499}" srcOrd="0" destOrd="0" presId="urn:microsoft.com/office/officeart/2005/8/layout/process3"/>
    <dgm:cxn modelId="{095863AD-2E12-4F52-B323-FBEB23EB607B}" srcId="{AF3293E7-8142-4892-A211-26DA0D1AD83C}" destId="{30F3463A-20B8-485F-A44C-60C448CD4C91}" srcOrd="1" destOrd="0" parTransId="{90D6FF40-80FD-4350-AC84-1F49A3A01546}" sibTransId="{F6700692-31AE-4AAE-9017-2F03987FDD77}"/>
    <dgm:cxn modelId="{B5A442B2-76DB-43C2-9526-FC285934821D}" srcId="{DF9EA81A-E03B-4A80-9652-368C96D2706B}" destId="{AF3293E7-8142-4892-A211-26DA0D1AD83C}" srcOrd="1" destOrd="0" parTransId="{F569A522-25B9-40A7-B33E-8B8B84223532}" sibTransId="{5FFF76A6-3FE1-4081-B24A-BB3B284FC1B8}"/>
    <dgm:cxn modelId="{067A6AB4-61F8-46CB-A6D3-E45F0815FA06}" type="presOf" srcId="{AF3293E7-8142-4892-A211-26DA0D1AD83C}" destId="{0D63D86B-EA62-419A-8E91-E587C7312DC8}" srcOrd="1" destOrd="0" presId="urn:microsoft.com/office/officeart/2005/8/layout/process3"/>
    <dgm:cxn modelId="{3F744CB8-2F08-4A75-9378-B508C6549A9B}" type="presOf" srcId="{55E1EF44-7DC3-4F4E-B3E9-E0C55621E9B0}" destId="{BA5A7BF1-4572-4353-B0DA-8D312671E659}" srcOrd="0" destOrd="0" presId="urn:microsoft.com/office/officeart/2005/8/layout/process3"/>
    <dgm:cxn modelId="{568041DF-B956-4E23-B142-D8C24D420A56}" type="presOf" srcId="{30F3463A-20B8-485F-A44C-60C448CD4C91}" destId="{459A65C1-6B27-4244-8EB6-0D94A4BB5EE1}" srcOrd="0" destOrd="1" presId="urn:microsoft.com/office/officeart/2005/8/layout/process3"/>
    <dgm:cxn modelId="{D38CF3E1-8EFE-4FFD-A313-A7493C995335}" srcId="{DF9EA81A-E03B-4A80-9652-368C96D2706B}" destId="{CFABAF23-7F20-4898-AD13-081285915E8A}" srcOrd="0" destOrd="0" parTransId="{80C1654E-AF3C-4180-A9A9-45E4DCC45127}" sibTransId="{55E1EF44-7DC3-4F4E-B3E9-E0C55621E9B0}"/>
    <dgm:cxn modelId="{BC84DDE9-EE30-4FF6-B7BF-CBFDB0368395}" type="presOf" srcId="{5FFF76A6-3FE1-4081-B24A-BB3B284FC1B8}" destId="{8C832289-744E-4B0D-9230-9A81C38C8214}" srcOrd="0" destOrd="0" presId="urn:microsoft.com/office/officeart/2005/8/layout/process3"/>
    <dgm:cxn modelId="{524C99F2-724F-4B2D-94AC-444F3F9BDE95}" type="presOf" srcId="{5FFF76A6-3FE1-4081-B24A-BB3B284FC1B8}" destId="{553556F0-F675-42B0-A91C-48F368E420BB}" srcOrd="1" destOrd="0" presId="urn:microsoft.com/office/officeart/2005/8/layout/process3"/>
    <dgm:cxn modelId="{75DAD8FC-0B14-44BF-A6D9-69DC94865299}" srcId="{C8984CA9-A688-4DEF-A655-7DA01C195EAB}" destId="{651BDADA-FB98-482A-90CF-35217177E9DE}" srcOrd="1" destOrd="0" parTransId="{8DF9B28D-C28A-4D5B-8789-66D2E1BC84CD}" sibTransId="{6E4A29EF-8C71-4D4A-BECF-2062A99C1BB0}"/>
    <dgm:cxn modelId="{D3A94024-55DB-4918-94A8-41073D269D63}" type="presParOf" srcId="{25585559-BBF2-48E8-BC0A-8BB91C75D1EC}" destId="{6EE2C8C9-CEBE-4FC5-B7D3-82EB0C3652FC}" srcOrd="0" destOrd="0" presId="urn:microsoft.com/office/officeart/2005/8/layout/process3"/>
    <dgm:cxn modelId="{09FF703B-6FEB-4984-9ABB-47979B2C8B0A}" type="presParOf" srcId="{6EE2C8C9-CEBE-4FC5-B7D3-82EB0C3652FC}" destId="{19E2ED31-398E-4EE7-81FB-DDEFF211E499}" srcOrd="0" destOrd="0" presId="urn:microsoft.com/office/officeart/2005/8/layout/process3"/>
    <dgm:cxn modelId="{BD037926-EE40-4C71-ABDD-D0B40F8CE9C5}" type="presParOf" srcId="{6EE2C8C9-CEBE-4FC5-B7D3-82EB0C3652FC}" destId="{F77C2D99-7642-4B07-B331-CE418BBDC400}" srcOrd="1" destOrd="0" presId="urn:microsoft.com/office/officeart/2005/8/layout/process3"/>
    <dgm:cxn modelId="{3BBDEC89-698D-4AD8-8B61-D9D5C57FC137}" type="presParOf" srcId="{6EE2C8C9-CEBE-4FC5-B7D3-82EB0C3652FC}" destId="{EFC2D31B-7BE9-40CC-AAED-E4DF736E4D99}" srcOrd="2" destOrd="0" presId="urn:microsoft.com/office/officeart/2005/8/layout/process3"/>
    <dgm:cxn modelId="{0C4291CC-7BFC-4F29-9A3F-E5CA86E6D381}" type="presParOf" srcId="{25585559-BBF2-48E8-BC0A-8BB91C75D1EC}" destId="{BA5A7BF1-4572-4353-B0DA-8D312671E659}" srcOrd="1" destOrd="0" presId="urn:microsoft.com/office/officeart/2005/8/layout/process3"/>
    <dgm:cxn modelId="{A2B8CC85-521D-4920-A93D-D7575812DE5B}" type="presParOf" srcId="{BA5A7BF1-4572-4353-B0DA-8D312671E659}" destId="{51E7E97D-44B3-4E68-860F-1737926BA899}" srcOrd="0" destOrd="0" presId="urn:microsoft.com/office/officeart/2005/8/layout/process3"/>
    <dgm:cxn modelId="{7F241C9A-1E8E-493E-81B1-FE68AB8A0C0A}" type="presParOf" srcId="{25585559-BBF2-48E8-BC0A-8BB91C75D1EC}" destId="{18B05A12-28FB-4359-A1C0-76010860871E}" srcOrd="2" destOrd="0" presId="urn:microsoft.com/office/officeart/2005/8/layout/process3"/>
    <dgm:cxn modelId="{D25F22B1-C331-4123-B9DF-E5078FBF4BF1}" type="presParOf" srcId="{18B05A12-28FB-4359-A1C0-76010860871E}" destId="{20AA26C9-486F-4609-841F-F782CD477477}" srcOrd="0" destOrd="0" presId="urn:microsoft.com/office/officeart/2005/8/layout/process3"/>
    <dgm:cxn modelId="{F0D3459A-BD84-4233-BC36-C1632AB597FB}" type="presParOf" srcId="{18B05A12-28FB-4359-A1C0-76010860871E}" destId="{0D63D86B-EA62-419A-8E91-E587C7312DC8}" srcOrd="1" destOrd="0" presId="urn:microsoft.com/office/officeart/2005/8/layout/process3"/>
    <dgm:cxn modelId="{21F3D8EA-8521-41CC-97E5-38D06D261797}" type="presParOf" srcId="{18B05A12-28FB-4359-A1C0-76010860871E}" destId="{459A65C1-6B27-4244-8EB6-0D94A4BB5EE1}" srcOrd="2" destOrd="0" presId="urn:microsoft.com/office/officeart/2005/8/layout/process3"/>
    <dgm:cxn modelId="{ACF2B917-2126-45B9-9B85-6C34E0AC6AE9}" type="presParOf" srcId="{25585559-BBF2-48E8-BC0A-8BB91C75D1EC}" destId="{8C832289-744E-4B0D-9230-9A81C38C8214}" srcOrd="3" destOrd="0" presId="urn:microsoft.com/office/officeart/2005/8/layout/process3"/>
    <dgm:cxn modelId="{E2D35E20-DB6E-473B-A7E3-B56EDEBCD544}" type="presParOf" srcId="{8C832289-744E-4B0D-9230-9A81C38C8214}" destId="{553556F0-F675-42B0-A91C-48F368E420BB}" srcOrd="0" destOrd="0" presId="urn:microsoft.com/office/officeart/2005/8/layout/process3"/>
    <dgm:cxn modelId="{89F35A8C-7203-47CA-AA68-BBF91F266431}" type="presParOf" srcId="{25585559-BBF2-48E8-BC0A-8BB91C75D1EC}" destId="{389C715A-0FD0-437A-AB4A-169041EB01A8}" srcOrd="4" destOrd="0" presId="urn:microsoft.com/office/officeart/2005/8/layout/process3"/>
    <dgm:cxn modelId="{C032ED6A-145F-4483-BFC0-32578610F796}" type="presParOf" srcId="{389C715A-0FD0-437A-AB4A-169041EB01A8}" destId="{B644F8CB-01AE-4577-8C1F-47CF3322077F}" srcOrd="0" destOrd="0" presId="urn:microsoft.com/office/officeart/2005/8/layout/process3"/>
    <dgm:cxn modelId="{4414E15A-DB27-4948-8CBF-343C6CB584B3}" type="presParOf" srcId="{389C715A-0FD0-437A-AB4A-169041EB01A8}" destId="{CAE07E43-1DC1-47FE-B551-E36DE4EE3E67}" srcOrd="1" destOrd="0" presId="urn:microsoft.com/office/officeart/2005/8/layout/process3"/>
    <dgm:cxn modelId="{87F53754-890D-440C-BA84-39E7E42DDF84}" type="presParOf" srcId="{389C715A-0FD0-437A-AB4A-169041EB01A8}" destId="{58D9EC95-651E-411F-8C43-56F6FB1D04FA}" srcOrd="2" destOrd="0" presId="urn:microsoft.com/office/officeart/2005/8/layout/process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77C2D99-7642-4B07-B331-CE418BBDC400}">
      <dsp:nvSpPr>
        <dsp:cNvPr id="0" name=""/>
        <dsp:cNvSpPr/>
      </dsp:nvSpPr>
      <dsp:spPr>
        <a:xfrm>
          <a:off x="162" y="61629"/>
          <a:ext cx="3873455" cy="501609"/>
        </a:xfrm>
        <a:prstGeom prst="roundRect">
          <a:avLst>
            <a:gd name="adj" fmla="val 10000"/>
          </a:avLst>
        </a:prstGeom>
        <a:gradFill rotWithShape="0">
          <a:gsLst>
            <a:gs pos="0">
              <a:schemeClr val="lt1">
                <a:hueOff val="0"/>
                <a:satOff val="0"/>
                <a:lumOff val="0"/>
                <a:alphaOff val="0"/>
                <a:tint val="50000"/>
                <a:satMod val="300000"/>
              </a:schemeClr>
            </a:gs>
            <a:gs pos="35000">
              <a:schemeClr val="lt1">
                <a:hueOff val="0"/>
                <a:satOff val="0"/>
                <a:lumOff val="0"/>
                <a:alphaOff val="0"/>
                <a:tint val="37000"/>
                <a:satMod val="300000"/>
              </a:schemeClr>
            </a:gs>
            <a:gs pos="100000">
              <a:schemeClr val="lt1">
                <a:hueOff val="0"/>
                <a:satOff val="0"/>
                <a:lumOff val="0"/>
                <a:alphaOff val="0"/>
                <a:tint val="15000"/>
                <a:satMod val="350000"/>
              </a:schemeClr>
            </a:gs>
          </a:gsLst>
          <a:lin ang="16200000" scaled="1"/>
        </a:gradFill>
        <a:ln>
          <a:noFill/>
        </a:ln>
        <a:effectLst>
          <a:outerShdw blurRad="40000" dist="20000" dir="5400000" rotWithShape="0">
            <a:srgbClr val="000000">
              <a:alpha val="38000"/>
            </a:srgbClr>
          </a:outerShdw>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85344" tIns="85344" rIns="85344" bIns="45720" numCol="1" spcCol="1270" anchor="t" anchorCtr="0">
          <a:noAutofit/>
        </a:bodyPr>
        <a:lstStyle/>
        <a:p>
          <a:pPr marL="0" lvl="0" indent="0" algn="l" defTabSz="533400">
            <a:lnSpc>
              <a:spcPct val="90000"/>
            </a:lnSpc>
            <a:spcBef>
              <a:spcPct val="0"/>
            </a:spcBef>
            <a:spcAft>
              <a:spcPct val="35000"/>
            </a:spcAft>
            <a:buNone/>
          </a:pPr>
          <a:r>
            <a:rPr lang="pt-BR" sz="1200" b="1" kern="1200">
              <a:latin typeface="Arial" panose="020B0604020202020204" pitchFamily="34" charset="0"/>
              <a:cs typeface="Arial" panose="020B0604020202020204" pitchFamily="34" charset="0"/>
            </a:rPr>
            <a:t>Planilha de Custos n. 1</a:t>
          </a:r>
        </a:p>
      </dsp:txBody>
      <dsp:txXfrm>
        <a:off x="162" y="61629"/>
        <a:ext cx="3873455" cy="334406"/>
      </dsp:txXfrm>
    </dsp:sp>
    <dsp:sp modelId="{EFC2D31B-7BE9-40CC-AAED-E4DF736E4D99}">
      <dsp:nvSpPr>
        <dsp:cNvPr id="0" name=""/>
        <dsp:cNvSpPr/>
      </dsp:nvSpPr>
      <dsp:spPr>
        <a:xfrm>
          <a:off x="910544" y="318197"/>
          <a:ext cx="3477006" cy="979200"/>
        </a:xfrm>
        <a:prstGeom prst="roundRect">
          <a:avLst>
            <a:gd name="adj" fmla="val 10000"/>
          </a:avLst>
        </a:prstGeom>
        <a:solidFill>
          <a:schemeClr val="dk1">
            <a:alpha val="90000"/>
            <a:tint val="40000"/>
            <a:hueOff val="0"/>
            <a:satOff val="0"/>
            <a:lumOff val="0"/>
            <a:alphaOff val="0"/>
          </a:schemeClr>
        </a:solidFill>
        <a:ln w="9525" cap="flat" cmpd="sng" algn="ctr">
          <a:solidFill>
            <a:schemeClr val="dk1">
              <a:hueOff val="0"/>
              <a:satOff val="0"/>
              <a:lumOff val="0"/>
              <a:alphaOff val="0"/>
            </a:schemeClr>
          </a:solidFill>
          <a:prstDash val="solid"/>
        </a:ln>
        <a:effectLst/>
      </dsp:spPr>
      <dsp:style>
        <a:lnRef idx="1">
          <a:scrgbClr r="0" g="0" b="0"/>
        </a:lnRef>
        <a:fillRef idx="1">
          <a:scrgbClr r="0" g="0" b="0"/>
        </a:fillRef>
        <a:effectRef idx="0">
          <a:scrgbClr r="0" g="0" b="0"/>
        </a:effectRef>
        <a:fontRef idx="minor"/>
      </dsp:style>
      <dsp:txBody>
        <a:bodyPr spcFirstLastPara="0" vert="horz" wrap="square" lIns="71120" tIns="71120" rIns="71120" bIns="71120" numCol="1" spcCol="1270" anchor="t" anchorCtr="0">
          <a:noAutofit/>
        </a:bodyPr>
        <a:lstStyle/>
        <a:p>
          <a:pPr marL="57150" lvl="1" indent="-57150" algn="l" defTabSz="444500">
            <a:lnSpc>
              <a:spcPct val="90000"/>
            </a:lnSpc>
            <a:spcBef>
              <a:spcPct val="0"/>
            </a:spcBef>
            <a:spcAft>
              <a:spcPct val="15000"/>
            </a:spcAft>
            <a:buChar char="•"/>
          </a:pPr>
          <a:r>
            <a:rPr lang="pt-BR" sz="1000" kern="1200">
              <a:latin typeface="Arial" panose="020B0604020202020204" pitchFamily="34" charset="0"/>
              <a:cs typeface="Arial" panose="020B0604020202020204" pitchFamily="34" charset="0"/>
            </a:rPr>
            <a:t> Elaborada na Fase Interna da Contratação (Planejamento)</a:t>
          </a:r>
        </a:p>
        <a:p>
          <a:pPr marL="57150" lvl="1" indent="-57150" algn="l" defTabSz="444500">
            <a:lnSpc>
              <a:spcPct val="90000"/>
            </a:lnSpc>
            <a:spcBef>
              <a:spcPct val="0"/>
            </a:spcBef>
            <a:spcAft>
              <a:spcPct val="15000"/>
            </a:spcAft>
            <a:buChar char="•"/>
          </a:pPr>
          <a:r>
            <a:rPr lang="pt-BR" sz="1000" kern="1200">
              <a:latin typeface="Arial" panose="020B0604020202020204" pitchFamily="34" charset="0"/>
              <a:cs typeface="Arial" panose="020B0604020202020204" pitchFamily="34" charset="0"/>
            </a:rPr>
            <a:t> As informações para preenchimento são preponderantemente fornecidas pela Área Gestora.</a:t>
          </a:r>
        </a:p>
      </dsp:txBody>
      <dsp:txXfrm>
        <a:off x="939224" y="346877"/>
        <a:ext cx="3419646" cy="921840"/>
      </dsp:txXfrm>
    </dsp:sp>
    <dsp:sp modelId="{BA5A7BF1-4572-4353-B0DA-8D312671E659}">
      <dsp:nvSpPr>
        <dsp:cNvPr id="0" name=""/>
        <dsp:cNvSpPr/>
      </dsp:nvSpPr>
      <dsp:spPr>
        <a:xfrm rot="25116">
          <a:off x="4865855" y="674679"/>
          <a:ext cx="753729" cy="865674"/>
        </a:xfrm>
        <a:prstGeom prst="rightArrow">
          <a:avLst>
            <a:gd name="adj1" fmla="val 60000"/>
            <a:gd name="adj2" fmla="val 50000"/>
          </a:avLst>
        </a:prstGeom>
        <a:gradFill rotWithShape="0">
          <a:gsLst>
            <a:gs pos="0">
              <a:schemeClr val="dk1">
                <a:tint val="60000"/>
                <a:hueOff val="0"/>
                <a:satOff val="0"/>
                <a:lumOff val="0"/>
                <a:alphaOff val="0"/>
                <a:tint val="50000"/>
                <a:satMod val="300000"/>
              </a:schemeClr>
            </a:gs>
            <a:gs pos="35000">
              <a:schemeClr val="dk1">
                <a:tint val="60000"/>
                <a:hueOff val="0"/>
                <a:satOff val="0"/>
                <a:lumOff val="0"/>
                <a:alphaOff val="0"/>
                <a:tint val="37000"/>
                <a:satMod val="300000"/>
              </a:schemeClr>
            </a:gs>
            <a:gs pos="100000">
              <a:schemeClr val="dk1">
                <a:tint val="60000"/>
                <a:hueOff val="0"/>
                <a:satOff val="0"/>
                <a:lumOff val="0"/>
                <a:alphaOff val="0"/>
                <a:tint val="15000"/>
                <a:satMod val="350000"/>
              </a:schemeClr>
            </a:gs>
          </a:gsLst>
          <a:lin ang="16200000" scaled="1"/>
        </a:gradFill>
        <a:ln>
          <a:noFill/>
        </a:ln>
        <a:effectLst>
          <a:outerShdw blurRad="40000" dist="20000" dir="5400000" rotWithShape="0">
            <a:srgbClr val="000000">
              <a:alpha val="38000"/>
            </a:srgbClr>
          </a:outerShdw>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311150">
            <a:lnSpc>
              <a:spcPct val="90000"/>
            </a:lnSpc>
            <a:spcBef>
              <a:spcPct val="0"/>
            </a:spcBef>
            <a:spcAft>
              <a:spcPct val="35000"/>
            </a:spcAft>
            <a:buNone/>
          </a:pPr>
          <a:endParaRPr lang="pt-BR" sz="700" kern="1200"/>
        </a:p>
      </dsp:txBody>
      <dsp:txXfrm>
        <a:off x="4865858" y="846988"/>
        <a:ext cx="527610" cy="519404"/>
      </dsp:txXfrm>
    </dsp:sp>
    <dsp:sp modelId="{0D63D86B-EA62-419A-8E91-E587C7312DC8}">
      <dsp:nvSpPr>
        <dsp:cNvPr id="0" name=""/>
        <dsp:cNvSpPr/>
      </dsp:nvSpPr>
      <dsp:spPr>
        <a:xfrm>
          <a:off x="5783800" y="100185"/>
          <a:ext cx="2860637" cy="501609"/>
        </a:xfrm>
        <a:prstGeom prst="roundRect">
          <a:avLst>
            <a:gd name="adj" fmla="val 10000"/>
          </a:avLst>
        </a:prstGeom>
        <a:gradFill rotWithShape="0">
          <a:gsLst>
            <a:gs pos="0">
              <a:schemeClr val="lt1">
                <a:hueOff val="0"/>
                <a:satOff val="0"/>
                <a:lumOff val="0"/>
                <a:alphaOff val="0"/>
                <a:tint val="50000"/>
                <a:satMod val="300000"/>
              </a:schemeClr>
            </a:gs>
            <a:gs pos="35000">
              <a:schemeClr val="lt1">
                <a:hueOff val="0"/>
                <a:satOff val="0"/>
                <a:lumOff val="0"/>
                <a:alphaOff val="0"/>
                <a:tint val="37000"/>
                <a:satMod val="300000"/>
              </a:schemeClr>
            </a:gs>
            <a:gs pos="100000">
              <a:schemeClr val="lt1">
                <a:hueOff val="0"/>
                <a:satOff val="0"/>
                <a:lumOff val="0"/>
                <a:alphaOff val="0"/>
                <a:tint val="15000"/>
                <a:satMod val="350000"/>
              </a:schemeClr>
            </a:gs>
          </a:gsLst>
          <a:lin ang="16200000" scaled="1"/>
        </a:gradFill>
        <a:ln>
          <a:noFill/>
        </a:ln>
        <a:effectLst>
          <a:outerShdw blurRad="40000" dist="20000" dir="5400000" rotWithShape="0">
            <a:srgbClr val="000000">
              <a:alpha val="38000"/>
            </a:srgbClr>
          </a:outerShdw>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71120" tIns="71120" rIns="71120" bIns="38100" numCol="1" spcCol="1270" anchor="t" anchorCtr="0">
          <a:noAutofit/>
        </a:bodyPr>
        <a:lstStyle/>
        <a:p>
          <a:pPr marL="0" lvl="0" indent="0" algn="l" defTabSz="444500">
            <a:lnSpc>
              <a:spcPct val="90000"/>
            </a:lnSpc>
            <a:spcBef>
              <a:spcPct val="0"/>
            </a:spcBef>
            <a:spcAft>
              <a:spcPct val="35000"/>
            </a:spcAft>
            <a:buNone/>
          </a:pPr>
          <a:r>
            <a:rPr lang="pt-BR" sz="1000" b="1" kern="1200">
              <a:latin typeface="Arial" panose="020B0604020202020204" pitchFamily="34" charset="0"/>
              <a:cs typeface="Arial" panose="020B0604020202020204" pitchFamily="34" charset="0"/>
            </a:rPr>
            <a:t>Planilha de Custos n. 2</a:t>
          </a:r>
          <a:endParaRPr lang="pt-BR" sz="1000" kern="1200">
            <a:latin typeface="Arial" panose="020B0604020202020204" pitchFamily="34" charset="0"/>
            <a:cs typeface="Arial" panose="020B0604020202020204" pitchFamily="34" charset="0"/>
          </a:endParaRPr>
        </a:p>
      </dsp:txBody>
      <dsp:txXfrm>
        <a:off x="5783800" y="100185"/>
        <a:ext cx="2860637" cy="334406"/>
      </dsp:txXfrm>
    </dsp:sp>
    <dsp:sp modelId="{459A65C1-6B27-4244-8EB6-0D94A4BB5EE1}">
      <dsp:nvSpPr>
        <dsp:cNvPr id="0" name=""/>
        <dsp:cNvSpPr/>
      </dsp:nvSpPr>
      <dsp:spPr>
        <a:xfrm>
          <a:off x="6187773" y="318197"/>
          <a:ext cx="3477006" cy="979200"/>
        </a:xfrm>
        <a:prstGeom prst="roundRect">
          <a:avLst>
            <a:gd name="adj" fmla="val 10000"/>
          </a:avLst>
        </a:prstGeom>
        <a:solidFill>
          <a:schemeClr val="dk1">
            <a:alpha val="90000"/>
            <a:tint val="40000"/>
            <a:hueOff val="0"/>
            <a:satOff val="0"/>
            <a:lumOff val="0"/>
            <a:alphaOff val="0"/>
          </a:schemeClr>
        </a:solidFill>
        <a:ln w="9525" cap="flat" cmpd="sng" algn="ctr">
          <a:solidFill>
            <a:schemeClr val="dk1">
              <a:hueOff val="0"/>
              <a:satOff val="0"/>
              <a:lumOff val="0"/>
              <a:alphaOff val="0"/>
            </a:schemeClr>
          </a:solidFill>
          <a:prstDash val="solid"/>
        </a:ln>
        <a:effectLst/>
      </dsp:spPr>
      <dsp:style>
        <a:lnRef idx="1">
          <a:scrgbClr r="0" g="0" b="0"/>
        </a:lnRef>
        <a:fillRef idx="1">
          <a:scrgbClr r="0" g="0" b="0"/>
        </a:fillRef>
        <a:effectRef idx="0">
          <a:scrgbClr r="0" g="0" b="0"/>
        </a:effectRef>
        <a:fontRef idx="minor"/>
      </dsp:style>
      <dsp:txBody>
        <a:bodyPr spcFirstLastPara="0" vert="horz" wrap="square" lIns="71120" tIns="71120" rIns="71120" bIns="71120" numCol="1" spcCol="1270" anchor="t" anchorCtr="0">
          <a:noAutofit/>
        </a:bodyPr>
        <a:lstStyle/>
        <a:p>
          <a:pPr marL="57150" lvl="1" indent="-57150" algn="l" defTabSz="444500">
            <a:lnSpc>
              <a:spcPct val="90000"/>
            </a:lnSpc>
            <a:spcBef>
              <a:spcPct val="0"/>
            </a:spcBef>
            <a:spcAft>
              <a:spcPct val="15000"/>
            </a:spcAft>
            <a:buChar char="•"/>
          </a:pPr>
          <a:r>
            <a:rPr lang="pt-BR" sz="1000" kern="1200">
              <a:latin typeface="Arial" panose="020B0604020202020204" pitchFamily="34" charset="0"/>
              <a:cs typeface="Arial" panose="020B0604020202020204" pitchFamily="34" charset="0"/>
            </a:rPr>
            <a:t>Elaborada pelo licitante durante a fase externa</a:t>
          </a:r>
        </a:p>
        <a:p>
          <a:pPr marL="57150" lvl="1" indent="-57150" algn="l" defTabSz="444500">
            <a:lnSpc>
              <a:spcPct val="90000"/>
            </a:lnSpc>
            <a:spcBef>
              <a:spcPct val="0"/>
            </a:spcBef>
            <a:spcAft>
              <a:spcPct val="15000"/>
            </a:spcAft>
            <a:buChar char="•"/>
          </a:pPr>
          <a:r>
            <a:rPr lang="pt-BR" sz="1000" kern="1200">
              <a:latin typeface="Arial" panose="020B0604020202020204" pitchFamily="34" charset="0"/>
              <a:cs typeface="Arial" panose="020B0604020202020204" pitchFamily="34" charset="0"/>
            </a:rPr>
            <a:t>Obedece parâmetros fornecidos pela Planilha n. 1 conforme estrutura de custos da empresa.</a:t>
          </a:r>
        </a:p>
      </dsp:txBody>
      <dsp:txXfrm>
        <a:off x="6216453" y="346877"/>
        <a:ext cx="3419646" cy="921840"/>
      </dsp:txXfrm>
    </dsp:sp>
    <dsp:sp modelId="{8C832289-744E-4B0D-9230-9A81C38C8214}">
      <dsp:nvSpPr>
        <dsp:cNvPr id="0" name=""/>
        <dsp:cNvSpPr/>
      </dsp:nvSpPr>
      <dsp:spPr>
        <a:xfrm>
          <a:off x="10107857" y="705697"/>
          <a:ext cx="953525" cy="865674"/>
        </a:xfrm>
        <a:prstGeom prst="rightArrow">
          <a:avLst>
            <a:gd name="adj1" fmla="val 60000"/>
            <a:gd name="adj2" fmla="val 50000"/>
          </a:avLst>
        </a:prstGeom>
        <a:gradFill rotWithShape="0">
          <a:gsLst>
            <a:gs pos="0">
              <a:schemeClr val="dk1">
                <a:tint val="60000"/>
                <a:hueOff val="0"/>
                <a:satOff val="0"/>
                <a:lumOff val="0"/>
                <a:alphaOff val="0"/>
                <a:tint val="50000"/>
                <a:satMod val="300000"/>
              </a:schemeClr>
            </a:gs>
            <a:gs pos="35000">
              <a:schemeClr val="dk1">
                <a:tint val="60000"/>
                <a:hueOff val="0"/>
                <a:satOff val="0"/>
                <a:lumOff val="0"/>
                <a:alphaOff val="0"/>
                <a:tint val="37000"/>
                <a:satMod val="300000"/>
              </a:schemeClr>
            </a:gs>
            <a:gs pos="100000">
              <a:schemeClr val="dk1">
                <a:tint val="60000"/>
                <a:hueOff val="0"/>
                <a:satOff val="0"/>
                <a:lumOff val="0"/>
                <a:alphaOff val="0"/>
                <a:tint val="15000"/>
                <a:satMod val="350000"/>
              </a:schemeClr>
            </a:gs>
          </a:gsLst>
          <a:lin ang="16200000" scaled="1"/>
        </a:gradFill>
        <a:ln>
          <a:noFill/>
        </a:ln>
        <a:effectLst>
          <a:outerShdw blurRad="40000" dist="20000" dir="5400000" rotWithShape="0">
            <a:srgbClr val="000000">
              <a:alpha val="38000"/>
            </a:srgbClr>
          </a:outerShdw>
        </a:effectLst>
      </dsp:spPr>
      <dsp:style>
        <a:lnRef idx="0">
          <a:scrgbClr r="0" g="0" b="0"/>
        </a:lnRef>
        <a:fillRef idx="2">
          <a:scrgbClr r="0" g="0" b="0"/>
        </a:fillRef>
        <a:effectRef idx="1">
          <a:scrgbClr r="0" g="0" b="0"/>
        </a:effectRef>
        <a:fontRef idx="minor">
          <a:schemeClr val="dk1"/>
        </a:fontRef>
      </dsp:style>
      <dsp:txBody>
        <a:bodyPr spcFirstLastPara="0" vert="horz" wrap="square" lIns="0" tIns="0" rIns="0" bIns="0" numCol="1" spcCol="1270" anchor="ctr" anchorCtr="0">
          <a:noAutofit/>
        </a:bodyPr>
        <a:lstStyle/>
        <a:p>
          <a:pPr marL="0" lvl="0" indent="0" algn="ctr" defTabSz="311150">
            <a:lnSpc>
              <a:spcPct val="90000"/>
            </a:lnSpc>
            <a:spcBef>
              <a:spcPct val="0"/>
            </a:spcBef>
            <a:spcAft>
              <a:spcPct val="35000"/>
            </a:spcAft>
            <a:buNone/>
          </a:pPr>
          <a:endParaRPr lang="pt-BR" sz="700" kern="1200"/>
        </a:p>
      </dsp:txBody>
      <dsp:txXfrm>
        <a:off x="10107857" y="878832"/>
        <a:ext cx="693823" cy="519404"/>
      </dsp:txXfrm>
    </dsp:sp>
    <dsp:sp modelId="{CAE07E43-1DC1-47FE-B551-E36DE4EE3E67}">
      <dsp:nvSpPr>
        <dsp:cNvPr id="0" name=""/>
        <dsp:cNvSpPr/>
      </dsp:nvSpPr>
      <dsp:spPr>
        <a:xfrm>
          <a:off x="11061029" y="100185"/>
          <a:ext cx="3238762" cy="501609"/>
        </a:xfrm>
        <a:prstGeom prst="roundRect">
          <a:avLst>
            <a:gd name="adj" fmla="val 10000"/>
          </a:avLst>
        </a:prstGeom>
        <a:gradFill rotWithShape="0">
          <a:gsLst>
            <a:gs pos="0">
              <a:schemeClr val="lt1">
                <a:hueOff val="0"/>
                <a:satOff val="0"/>
                <a:lumOff val="0"/>
                <a:alphaOff val="0"/>
                <a:tint val="50000"/>
                <a:satMod val="300000"/>
              </a:schemeClr>
            </a:gs>
            <a:gs pos="35000">
              <a:schemeClr val="lt1">
                <a:hueOff val="0"/>
                <a:satOff val="0"/>
                <a:lumOff val="0"/>
                <a:alphaOff val="0"/>
                <a:tint val="37000"/>
                <a:satMod val="300000"/>
              </a:schemeClr>
            </a:gs>
            <a:gs pos="100000">
              <a:schemeClr val="lt1">
                <a:hueOff val="0"/>
                <a:satOff val="0"/>
                <a:lumOff val="0"/>
                <a:alphaOff val="0"/>
                <a:tint val="15000"/>
                <a:satMod val="350000"/>
              </a:schemeClr>
            </a:gs>
          </a:gsLst>
          <a:lin ang="16200000" scaled="1"/>
        </a:gradFill>
        <a:ln>
          <a:noFill/>
        </a:ln>
        <a:effectLst>
          <a:outerShdw blurRad="40000" dist="20000" dir="5400000" rotWithShape="0">
            <a:srgbClr val="000000">
              <a:alpha val="38000"/>
            </a:srgbClr>
          </a:outerShdw>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71120" tIns="71120" rIns="71120" bIns="38100" numCol="1" spcCol="1270" anchor="t" anchorCtr="0">
          <a:noAutofit/>
        </a:bodyPr>
        <a:lstStyle/>
        <a:p>
          <a:pPr marL="0" lvl="0" indent="0" algn="l" defTabSz="444500">
            <a:lnSpc>
              <a:spcPct val="90000"/>
            </a:lnSpc>
            <a:spcBef>
              <a:spcPct val="0"/>
            </a:spcBef>
            <a:spcAft>
              <a:spcPct val="35000"/>
            </a:spcAft>
            <a:buNone/>
          </a:pPr>
          <a:r>
            <a:rPr lang="pt-BR" sz="1000" b="1" kern="1200">
              <a:latin typeface="Arial" panose="020B0604020202020204" pitchFamily="34" charset="0"/>
              <a:cs typeface="Arial" panose="020B0604020202020204" pitchFamily="34" charset="0"/>
            </a:rPr>
            <a:t>Planilha de Custos n. 3</a:t>
          </a:r>
          <a:endParaRPr lang="pt-BR" sz="1000" kern="1200">
            <a:latin typeface="Arial" panose="020B0604020202020204" pitchFamily="34" charset="0"/>
            <a:cs typeface="Arial" panose="020B0604020202020204" pitchFamily="34" charset="0"/>
          </a:endParaRPr>
        </a:p>
      </dsp:txBody>
      <dsp:txXfrm>
        <a:off x="11061029" y="100185"/>
        <a:ext cx="3238762" cy="334406"/>
      </dsp:txXfrm>
    </dsp:sp>
    <dsp:sp modelId="{58D9EC95-651E-411F-8C43-56F6FB1D04FA}">
      <dsp:nvSpPr>
        <dsp:cNvPr id="0" name=""/>
        <dsp:cNvSpPr/>
      </dsp:nvSpPr>
      <dsp:spPr>
        <a:xfrm>
          <a:off x="11654064" y="318197"/>
          <a:ext cx="3477006" cy="979200"/>
        </a:xfrm>
        <a:prstGeom prst="roundRect">
          <a:avLst>
            <a:gd name="adj" fmla="val 10000"/>
          </a:avLst>
        </a:prstGeom>
        <a:solidFill>
          <a:schemeClr val="dk1">
            <a:alpha val="90000"/>
            <a:tint val="40000"/>
            <a:hueOff val="0"/>
            <a:satOff val="0"/>
            <a:lumOff val="0"/>
            <a:alphaOff val="0"/>
          </a:schemeClr>
        </a:solidFill>
        <a:ln w="9525" cap="flat" cmpd="sng" algn="ctr">
          <a:solidFill>
            <a:schemeClr val="dk1">
              <a:hueOff val="0"/>
              <a:satOff val="0"/>
              <a:lumOff val="0"/>
              <a:alphaOff val="0"/>
            </a:schemeClr>
          </a:solidFill>
          <a:prstDash val="solid"/>
        </a:ln>
        <a:effectLst/>
      </dsp:spPr>
      <dsp:style>
        <a:lnRef idx="1">
          <a:scrgbClr r="0" g="0" b="0"/>
        </a:lnRef>
        <a:fillRef idx="1">
          <a:scrgbClr r="0" g="0" b="0"/>
        </a:fillRef>
        <a:effectRef idx="0">
          <a:scrgbClr r="0" g="0" b="0"/>
        </a:effectRef>
        <a:fontRef idx="minor"/>
      </dsp:style>
      <dsp:txBody>
        <a:bodyPr spcFirstLastPara="0" vert="horz" wrap="square" lIns="71120" tIns="71120" rIns="71120" bIns="71120" numCol="1" spcCol="1270" anchor="t" anchorCtr="0">
          <a:noAutofit/>
        </a:bodyPr>
        <a:lstStyle/>
        <a:p>
          <a:pPr marL="57150" lvl="1" indent="-57150" algn="l" defTabSz="444500">
            <a:lnSpc>
              <a:spcPct val="90000"/>
            </a:lnSpc>
            <a:spcBef>
              <a:spcPct val="0"/>
            </a:spcBef>
            <a:spcAft>
              <a:spcPct val="15000"/>
            </a:spcAft>
            <a:buChar char="•"/>
          </a:pPr>
          <a:r>
            <a:rPr lang="pt-BR" sz="1000" kern="1200">
              <a:latin typeface="Arial" panose="020B0604020202020204" pitchFamily="34" charset="0"/>
              <a:cs typeface="Arial" panose="020B0604020202020204" pitchFamily="34" charset="0"/>
            </a:rPr>
            <a:t>A planilha que constará no contrato conforme parâmetros das Planilhas n. 1 e n. 2.</a:t>
          </a:r>
        </a:p>
        <a:p>
          <a:pPr marL="57150" lvl="1" indent="-57150" algn="l" defTabSz="444500">
            <a:lnSpc>
              <a:spcPct val="90000"/>
            </a:lnSpc>
            <a:spcBef>
              <a:spcPct val="0"/>
            </a:spcBef>
            <a:spcAft>
              <a:spcPct val="15000"/>
            </a:spcAft>
            <a:buChar char="•"/>
          </a:pPr>
          <a:r>
            <a:rPr lang="pt-BR" sz="1000" kern="1200">
              <a:latin typeface="Arial" panose="020B0604020202020204" pitchFamily="34" charset="0"/>
              <a:cs typeface="Arial" panose="020B0604020202020204" pitchFamily="34" charset="0"/>
            </a:rPr>
            <a:t>Erros de preenchimento nas fases anteriores podem prejudicar avaliações sobre alterações contratuais (exemplo: repactuação, reajuste, revisão, prorrogação).</a:t>
          </a:r>
        </a:p>
      </dsp:txBody>
      <dsp:txXfrm>
        <a:off x="11682744" y="346877"/>
        <a:ext cx="3419646" cy="921840"/>
      </dsp:txXfrm>
    </dsp:sp>
  </dsp:spTree>
</dsp:drawing>
</file>

<file path=xl/diagrams/layout1.xml><?xml version="1.0" encoding="utf-8"?>
<dgm:layoutDef xmlns:dgm="http://schemas.openxmlformats.org/drawingml/2006/diagram" xmlns:a="http://schemas.openxmlformats.org/drawingml/2006/main" uniqueId="urn:microsoft.com/office/officeart/2005/8/layout/process3">
  <dgm:title val=""/>
  <dgm:desc val=""/>
  <dgm:catLst>
    <dgm:cat type="process" pri="2000"/>
  </dgm:catLst>
  <dgm:sampData>
    <dgm:dataModel>
      <dgm:ptLst>
        <dgm:pt modelId="0" type="doc"/>
        <dgm:pt modelId="1">
          <dgm:prSet phldr="1"/>
        </dgm:pt>
        <dgm:pt modelId="11">
          <dgm:prSet phldr="1"/>
        </dgm:pt>
        <dgm:pt modelId="2">
          <dgm:prSet phldr="1"/>
        </dgm:pt>
        <dgm:pt modelId="21">
          <dgm:prSet phldr="1"/>
        </dgm:pt>
        <dgm:pt modelId="3">
          <dgm:prSet phldr="1"/>
        </dgm:pt>
        <dgm:pt modelId="31">
          <dgm:prSet phldr="1"/>
        </dgm:pt>
      </dgm:ptLst>
      <dgm:cxnLst>
        <dgm:cxn modelId="4" srcId="0" destId="1" srcOrd="0" destOrd="0"/>
        <dgm:cxn modelId="5" srcId="0" destId="2" srcOrd="1" destOrd="0"/>
        <dgm:cxn modelId="6" srcId="0" destId="3" srcOrd="3" destOrd="0"/>
        <dgm:cxn modelId="12" srcId="1" destId="11" srcOrd="0" destOrd="0"/>
        <dgm:cxn modelId="23" srcId="2" destId="21" srcOrd="0" destOrd="0"/>
        <dgm:cxn modelId="34" srcId="3" destId="31" srcOrd="0" destOrd="0"/>
      </dgm:cxnLst>
      <dgm:bg/>
      <dgm:whole/>
    </dgm:dataModel>
  </dgm:sampData>
  <dgm:styleData>
    <dgm:dataModel>
      <dgm:ptLst>
        <dgm:pt modelId="0" type="doc"/>
        <dgm:pt modelId="1">
          <dgm:prSet phldr="1"/>
        </dgm:pt>
        <dgm:pt modelId="11">
          <dgm:prSet phldr="1"/>
        </dgm:pt>
        <dgm:pt modelId="2">
          <dgm:prSet phldr="1"/>
        </dgm:pt>
        <dgm:pt modelId="21">
          <dgm:prSet phldr="1"/>
        </dgm:pt>
      </dgm:ptLst>
      <dgm:cxnLst>
        <dgm:cxn modelId="4" srcId="0" destId="1" srcOrd="0" destOrd="0"/>
        <dgm:cxn modelId="5" srcId="0" destId="2" srcOrd="1" destOrd="0"/>
        <dgm:cxn modelId="13" srcId="1" destId="11" srcOrd="0" destOrd="0"/>
        <dgm:cxn modelId="23" srcId="2" destId="21" srcOrd="0" destOrd="0"/>
      </dgm:cxnLst>
      <dgm:bg/>
      <dgm:whole/>
    </dgm:dataModel>
  </dgm:styleData>
  <dgm:clrData>
    <dgm:dataModel>
      <dgm:ptLst>
        <dgm:pt modelId="0" type="doc"/>
        <dgm:pt modelId="1">
          <dgm:prSet phldr="1"/>
        </dgm:pt>
        <dgm:pt modelId="11">
          <dgm:prSet phldr="1"/>
        </dgm:pt>
        <dgm:pt modelId="2">
          <dgm:prSet phldr="1"/>
        </dgm:pt>
        <dgm:pt modelId="21">
          <dgm:prSet phldr="1"/>
        </dgm:pt>
        <dgm:pt modelId="3">
          <dgm:prSet phldr="1"/>
        </dgm:pt>
        <dgm:pt modelId="31">
          <dgm:prSet phldr="1"/>
        </dgm:pt>
        <dgm:pt modelId="4">
          <dgm:prSet phldr="1"/>
        </dgm:pt>
        <dgm:pt modelId="41">
          <dgm:prSet phldr="1"/>
        </dgm:pt>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linearFlow">
    <dgm:varLst>
      <dgm:dir/>
      <dgm:animLvl val="lvl"/>
      <dgm:resizeHandles val="exact"/>
    </dgm:varLst>
    <dgm:choose name="Name0">
      <dgm:if name="Name1" func="var" arg="dir" op="equ" val="norm">
        <dgm:alg type="lin"/>
      </dgm:if>
      <dgm:else name="Name2">
        <dgm:alg type="lin">
          <dgm:param type="linDir" val="fromR"/>
        </dgm:alg>
      </dgm:else>
    </dgm:choose>
    <dgm:shape xmlns:r="http://schemas.openxmlformats.org/officeDocument/2006/relationships" r:blip="">
      <dgm:adjLst/>
    </dgm:shape>
    <dgm:presOf/>
    <dgm:constrLst>
      <dgm:constr type="w" for="ch" forName="composite" refType="w"/>
      <dgm:constr type="w" for="ch" ptType="sibTrans" refType="w" refFor="ch" refForName="composite" fact="0.3333"/>
      <dgm:constr type="w" for="des" forName="parTx"/>
      <dgm:constr type="h" for="des" forName="parTx" op="equ"/>
      <dgm:constr type="h" for="des" forName="parSh" op="equ"/>
      <dgm:constr type="w" for="des" forName="desTx"/>
      <dgm:constr type="h" for="des" forName="desTx" op="equ"/>
      <dgm:constr type="w" for="des" forName="parSh"/>
      <dgm:constr type="primFontSz" for="des" forName="parTx" val="65"/>
      <dgm:constr type="secFontSz" for="des" forName="desTx" refType="primFontSz" refFor="des" refForName="parTx" op="equ"/>
      <dgm:constr type="primFontSz" for="des" forName="connTx" refType="primFontSz" refFor="des" refForName="parTx" fact="0.8"/>
      <dgm:constr type="primFontSz" for="des" forName="connTx" refType="primFontSz" refFor="des" refForName="parTx" op="lte" fact="0.8"/>
      <dgm:constr type="h" for="des" forName="parTx" refType="primFontSz" refFor="des" refForName="parTx" fact="0.8"/>
      <dgm:constr type="h" for="des" forName="parSh" refType="primFontSz" refFor="des" refForName="parTx" fact="1.2"/>
      <dgm:constr type="h" for="des" forName="desTx" refType="primFontSz" refFor="des" refForName="parTx" fact="1.6"/>
      <dgm:constr type="h" for="des" forName="parSh" refType="h" refFor="des" refForName="parTx" op="lte" fact="1.5"/>
      <dgm:constr type="h" for="des" forName="parSh" refType="h" refFor="des" refForName="parTx" op="gte" fact="1.5"/>
    </dgm:constrLst>
    <dgm:ruleLst>
      <dgm:rule type="w" for="ch" forName="composite" val="0" fact="NaN" max="NaN"/>
      <dgm:rule type="primFontSz" for="des" forName="parTx" val="5" fact="NaN" max="NaN"/>
    </dgm:ruleLst>
    <dgm:forEach name="Name3" axis="ch" ptType="node">
      <dgm:layoutNode name="composite">
        <dgm:alg type="composite"/>
        <dgm:shape xmlns:r="http://schemas.openxmlformats.org/officeDocument/2006/relationships" r:blip="">
          <dgm:adjLst/>
        </dgm:shape>
        <dgm:presOf/>
        <dgm:choose name="Name4">
          <dgm:if name="Name5" func="var" arg="dir" op="equ" val="norm">
            <dgm:constrLst>
              <dgm:constr type="h" refType="w" fact="1000"/>
              <dgm:constr type="l" for="ch" forName="parTx"/>
              <dgm:constr type="w" for="ch" forName="parTx" refType="w" fact="0.83"/>
              <dgm:constr type="t" for="ch" forName="parTx"/>
              <dgm:constr type="l" for="ch" forName="parSh"/>
              <dgm:constr type="w" for="ch" forName="parSh" refType="w" refFor="ch" refForName="parTx"/>
              <dgm:constr type="t" for="ch" forName="parSh"/>
              <dgm:constr type="l" for="ch" forName="desTx" refType="w" fact="0.17"/>
              <dgm:constr type="w" for="ch" forName="desTx" refType="w" refFor="ch" refForName="parTx"/>
              <dgm:constr type="t" for="ch" forName="desTx" refType="h" refFor="ch" refForName="parTx"/>
            </dgm:constrLst>
          </dgm:if>
          <dgm:else name="Name6">
            <dgm:constrLst>
              <dgm:constr type="h" refType="w" fact="1000"/>
              <dgm:constr type="l" for="ch" forName="parTx" refType="w" fact="0.17"/>
              <dgm:constr type="w" for="ch" forName="parTx" refType="w" fact="0.83"/>
              <dgm:constr type="t" for="ch" forName="parTx"/>
              <dgm:constr type="l" for="ch" forName="parSh" refType="w" fact="0.15"/>
              <dgm:constr type="w" for="ch" forName="parSh" refType="w" refFor="ch" refForName="parTx"/>
              <dgm:constr type="t" for="ch" forName="parSh"/>
              <dgm:constr type="l" for="ch" forName="desTx"/>
              <dgm:constr type="w" for="ch" forName="desTx" refType="w" refFor="ch" refForName="parTx"/>
              <dgm:constr type="t" for="ch" forName="desTx" refType="h" refFor="ch" refForName="parTx"/>
            </dgm:constrLst>
          </dgm:else>
        </dgm:choose>
        <dgm:ruleLst>
          <dgm:rule type="h" val="INF" fact="NaN" max="NaN"/>
        </dgm:ruleLst>
        <dgm:layoutNode name="parTx">
          <dgm:varLst>
            <dgm:chMax val="0"/>
            <dgm:chPref val="0"/>
            <dgm:bulletEnabled val="1"/>
          </dgm:varLst>
          <dgm:alg type="tx">
            <dgm:param type="parTxLTRAlign" val="l"/>
            <dgm:param type="parTxRTLAlign" val="r"/>
            <dgm:param type="txAnchorVert" val="t"/>
          </dgm:alg>
          <dgm:shape xmlns:r="http://schemas.openxmlformats.org/officeDocument/2006/relationships" type="rect" r:blip="" zOrderOff="1" hideGeom="1">
            <dgm:adjLst>
              <dgm:adj idx="1" val="0.1"/>
            </dgm:adjLst>
          </dgm:shape>
          <dgm:presOf axis="self" ptType="node"/>
          <dgm:constrLst>
            <dgm:constr type="h" refType="w" op="lte" fact="0.4"/>
            <dgm:constr type="bMarg" refType="primFontSz" fact="0.3"/>
            <dgm:constr type="h"/>
          </dgm:constrLst>
          <dgm:ruleLst>
            <dgm:rule type="h" val="INF" fact="NaN" max="NaN"/>
          </dgm:ruleLst>
        </dgm:layoutNode>
        <dgm:layoutNode name="parSh">
          <dgm:alg type="sp"/>
          <dgm:shape xmlns:r="http://schemas.openxmlformats.org/officeDocument/2006/relationships" type="roundRect" r:blip="">
            <dgm:adjLst>
              <dgm:adj idx="1" val="0.1"/>
            </dgm:adjLst>
          </dgm:shape>
          <dgm:presOf axis="self" ptType="node"/>
          <dgm:constrLst>
            <dgm:constr type="h"/>
          </dgm:constrLst>
          <dgm:ruleLst/>
        </dgm:layoutNode>
        <dgm:layoutNode name="desTx" styleLbl="fgAcc1">
          <dgm:varLst>
            <dgm:bulletEnabled val="1"/>
          </dgm:varLst>
          <dgm:alg type="tx">
            <dgm:param type="stBulletLvl" val="1"/>
          </dgm:alg>
          <dgm:shape xmlns:r="http://schemas.openxmlformats.org/officeDocument/2006/relationships" type="roundRect" r:blip="">
            <dgm:adjLst>
              <dgm:adj idx="1" val="0.1"/>
            </dgm:adjLst>
          </dgm:shape>
          <dgm:presOf axis="des" ptType="node"/>
          <dgm:constrLst>
            <dgm:constr type="secFontSz" val="65"/>
            <dgm:constr type="primFontSz" refType="secFontSz"/>
            <dgm:constr type="h"/>
          </dgm:constrLst>
          <dgm:ruleLst>
            <dgm:rule type="h" val="INF" fact="NaN" max="NaN"/>
          </dgm:ruleLst>
        </dgm:layoutNode>
      </dgm:layoutNode>
      <dgm:forEach name="sibTransForEach" axis="followSib" ptType="sibTrans" cnt="1">
        <dgm:layoutNode name="sibTrans">
          <dgm:alg type="conn">
            <dgm:param type="begPts" val="auto"/>
            <dgm:param type="endPts" val="auto"/>
            <dgm:param type="srcNode" val="parTx"/>
            <dgm:param type="dstNode" val="parTx"/>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Tx">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1</xdr:col>
      <xdr:colOff>645460</xdr:colOff>
      <xdr:row>15</xdr:row>
      <xdr:rowOff>161366</xdr:rowOff>
    </xdr:from>
    <xdr:to>
      <xdr:col>10</xdr:col>
      <xdr:colOff>1308847</xdr:colOff>
      <xdr:row>16</xdr:row>
      <xdr:rowOff>932330</xdr:rowOff>
    </xdr:to>
    <xdr:sp macro="" textlink="">
      <xdr:nvSpPr>
        <xdr:cNvPr id="14" name="Retângulo 13">
          <a:extLst>
            <a:ext uri="{FF2B5EF4-FFF2-40B4-BE49-F238E27FC236}">
              <a16:creationId xmlns:a16="http://schemas.microsoft.com/office/drawing/2014/main" id="{00000000-0008-0000-0100-00000E000000}"/>
            </a:ext>
          </a:extLst>
        </xdr:cNvPr>
        <xdr:cNvSpPr/>
      </xdr:nvSpPr>
      <xdr:spPr>
        <a:xfrm>
          <a:off x="899460" y="4250766"/>
          <a:ext cx="14607987" cy="999564"/>
        </a:xfrm>
        <a:prstGeom prst="rect">
          <a:avLst/>
        </a:prstGeom>
        <a:solidFill>
          <a:schemeClr val="accent2">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72571</xdr:colOff>
      <xdr:row>9</xdr:row>
      <xdr:rowOff>43453</xdr:rowOff>
    </xdr:from>
    <xdr:to>
      <xdr:col>10</xdr:col>
      <xdr:colOff>1059180</xdr:colOff>
      <xdr:row>9</xdr:row>
      <xdr:rowOff>1557618</xdr:rowOff>
    </xdr:to>
    <xdr:grpSp>
      <xdr:nvGrpSpPr>
        <xdr:cNvPr id="2" name="Agrupar 1">
          <a:extLst>
            <a:ext uri="{FF2B5EF4-FFF2-40B4-BE49-F238E27FC236}">
              <a16:creationId xmlns:a16="http://schemas.microsoft.com/office/drawing/2014/main" id="{00000000-0008-0000-0100-000002000000}"/>
            </a:ext>
          </a:extLst>
        </xdr:cNvPr>
        <xdr:cNvGrpSpPr/>
      </xdr:nvGrpSpPr>
      <xdr:grpSpPr>
        <a:xfrm>
          <a:off x="334509" y="1440453"/>
          <a:ext cx="15131234" cy="1514165"/>
          <a:chOff x="371928" y="2077357"/>
          <a:chExt cx="9189358" cy="1975456"/>
        </a:xfrm>
      </xdr:grpSpPr>
      <xdr:graphicFrame macro="">
        <xdr:nvGraphicFramePr>
          <xdr:cNvPr id="3" name="Diagrama 2">
            <a:extLst>
              <a:ext uri="{FF2B5EF4-FFF2-40B4-BE49-F238E27FC236}">
                <a16:creationId xmlns:a16="http://schemas.microsoft.com/office/drawing/2014/main" id="{00000000-0008-0000-0100-000003000000}"/>
              </a:ext>
            </a:extLst>
          </xdr:cNvPr>
          <xdr:cNvGraphicFramePr/>
        </xdr:nvGraphicFramePr>
        <xdr:xfrm>
          <a:off x="371928" y="2077357"/>
          <a:ext cx="9189358" cy="1823357"/>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sp macro="" textlink="">
        <xdr:nvSpPr>
          <xdr:cNvPr id="4" name="Seta para a Esquerda 3">
            <a:extLst>
              <a:ext uri="{FF2B5EF4-FFF2-40B4-BE49-F238E27FC236}">
                <a16:creationId xmlns:a16="http://schemas.microsoft.com/office/drawing/2014/main" id="{00000000-0008-0000-0100-000004000000}"/>
              </a:ext>
            </a:extLst>
          </xdr:cNvPr>
          <xdr:cNvSpPr/>
        </xdr:nvSpPr>
        <xdr:spPr>
          <a:xfrm rot="687802">
            <a:off x="2607061" y="3271443"/>
            <a:ext cx="803949" cy="781370"/>
          </a:xfrm>
          <a:prstGeom prst="leftArrow">
            <a:avLst/>
          </a:prstGeom>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r>
              <a:rPr lang="pt-BR" sz="1050">
                <a:latin typeface="Arial" panose="020B0604020202020204" pitchFamily="34" charset="0"/>
                <a:cs typeface="Arial" panose="020B0604020202020204" pitchFamily="34" charset="0"/>
              </a:rPr>
              <a:t>Você</a:t>
            </a:r>
            <a:r>
              <a:rPr lang="pt-BR" sz="1050" baseline="0">
                <a:latin typeface="Arial" panose="020B0604020202020204" pitchFamily="34" charset="0"/>
                <a:cs typeface="Arial" panose="020B0604020202020204" pitchFamily="34" charset="0"/>
              </a:rPr>
              <a:t> está aqui!</a:t>
            </a:r>
            <a:endParaRPr lang="pt-BR" sz="1050">
              <a:latin typeface="Arial" panose="020B0604020202020204" pitchFamily="34" charset="0"/>
              <a:cs typeface="Arial" panose="020B0604020202020204" pitchFamily="34" charset="0"/>
            </a:endParaRPr>
          </a:p>
        </xdr:txBody>
      </xdr:sp>
    </xdr:grpSp>
    <xdr:clientData/>
  </xdr:twoCellAnchor>
  <xdr:twoCellAnchor>
    <xdr:from>
      <xdr:col>1</xdr:col>
      <xdr:colOff>806822</xdr:colOff>
      <xdr:row>16</xdr:row>
      <xdr:rowOff>17931</xdr:rowOff>
    </xdr:from>
    <xdr:to>
      <xdr:col>5</xdr:col>
      <xdr:colOff>699246</xdr:colOff>
      <xdr:row>16</xdr:row>
      <xdr:rowOff>851647</xdr:rowOff>
    </xdr:to>
    <xdr:sp macro="" textlink="">
      <xdr:nvSpPr>
        <xdr:cNvPr id="6" name="Seta: para a Direita 5">
          <a:extLst>
            <a:ext uri="{FF2B5EF4-FFF2-40B4-BE49-F238E27FC236}">
              <a16:creationId xmlns:a16="http://schemas.microsoft.com/office/drawing/2014/main" id="{00000000-0008-0000-0100-000006000000}"/>
            </a:ext>
          </a:extLst>
        </xdr:cNvPr>
        <xdr:cNvSpPr/>
      </xdr:nvSpPr>
      <xdr:spPr>
        <a:xfrm>
          <a:off x="1057834" y="4374778"/>
          <a:ext cx="6096000" cy="833716"/>
        </a:xfrm>
        <a:prstGeom prst="rightArrow">
          <a:avLst>
            <a:gd name="adj1" fmla="val 50000"/>
            <a:gd name="adj2" fmla="val 49145"/>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ctr" anchorCtr="1"/>
        <a:lstStyle/>
        <a:p>
          <a:pPr algn="l"/>
          <a:r>
            <a:rPr lang="pt-BR" sz="1100"/>
            <a:t>1º - Selecione no quadro ao lado o nº de meses de vigência inicial do contrato.</a:t>
          </a:r>
        </a:p>
      </xdr:txBody>
    </xdr:sp>
    <xdr:clientData/>
  </xdr:twoCellAnchor>
  <mc:AlternateContent xmlns:mc="http://schemas.openxmlformats.org/markup-compatibility/2006">
    <mc:Choice xmlns:a14="http://schemas.microsoft.com/office/drawing/2010/main" Requires="a14">
      <xdr:twoCellAnchor>
        <xdr:from>
          <xdr:col>5</xdr:col>
          <xdr:colOff>1248178</xdr:colOff>
          <xdr:row>16</xdr:row>
          <xdr:rowOff>112189</xdr:rowOff>
        </xdr:from>
        <xdr:to>
          <xdr:col>10</xdr:col>
          <xdr:colOff>858205</xdr:colOff>
          <xdr:row>16</xdr:row>
          <xdr:rowOff>787829</xdr:rowOff>
        </xdr:to>
        <xdr:grpSp>
          <xdr:nvGrpSpPr>
            <xdr:cNvPr id="8" name="Agrupar 7">
              <a:extLst>
                <a:ext uri="{FF2B5EF4-FFF2-40B4-BE49-F238E27FC236}">
                  <a16:creationId xmlns:a16="http://schemas.microsoft.com/office/drawing/2014/main" id="{57C8C5F0-EBE8-A1F8-C38F-D3891DC85E2F}"/>
                </a:ext>
              </a:extLst>
            </xdr:cNvPr>
            <xdr:cNvGrpSpPr/>
          </xdr:nvGrpSpPr>
          <xdr:grpSpPr>
            <a:xfrm>
              <a:off x="7796616" y="4398439"/>
              <a:ext cx="7468152" cy="675640"/>
              <a:chOff x="7792806" y="4406072"/>
              <a:chExt cx="7485297" cy="670562"/>
            </a:xfrm>
          </xdr:grpSpPr>
          <xdr:grpSp>
            <xdr:nvGrpSpPr>
              <xdr:cNvPr id="5" name="Agrupar 4">
                <a:extLst>
                  <a:ext uri="{FF2B5EF4-FFF2-40B4-BE49-F238E27FC236}">
                    <a16:creationId xmlns:a16="http://schemas.microsoft.com/office/drawing/2014/main" id="{00000000-0008-0000-0100-000005000000}"/>
                  </a:ext>
                </a:extLst>
              </xdr:cNvPr>
              <xdr:cNvGrpSpPr/>
            </xdr:nvGrpSpPr>
            <xdr:grpSpPr>
              <a:xfrm>
                <a:off x="7792806" y="4406072"/>
                <a:ext cx="7485297" cy="670562"/>
                <a:chOff x="385153" y="4269919"/>
                <a:chExt cx="3377902" cy="670562"/>
              </a:xfrm>
            </xdr:grpSpPr>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385153" y="4269919"/>
                  <a:ext cx="3377902" cy="670562"/>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pt-BR" sz="800" b="0" i="0" u="none" strike="noStrike" baseline="0">
                      <a:solidFill>
                        <a:srgbClr val="000000"/>
                      </a:solidFill>
                      <a:latin typeface="Segoe UI"/>
                      <a:cs typeface="Segoe UI"/>
                    </a:rPr>
                    <a:t>Selecione abaixo o nº de meses de vigencia inicial do contrato.</a:t>
                  </a:r>
                </a:p>
              </xdr:txBody>
            </xdr:sp>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518160" y="4491317"/>
                  <a:ext cx="817581" cy="313765"/>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pt-BR" sz="800" b="0" i="0" u="none" strike="noStrike" baseline="0">
                      <a:solidFill>
                        <a:srgbClr val="000000"/>
                      </a:solidFill>
                      <a:latin typeface="Segoe UI"/>
                      <a:cs typeface="Segoe UI"/>
                    </a:rPr>
                    <a:t>12 Meses</a:t>
                  </a:r>
                </a:p>
              </xdr:txBody>
            </xdr:sp>
            <xdr:sp macro="" textlink="">
              <xdr:nvSpPr>
                <xdr:cNvPr id="1029" name="Option Button 5" descr="24 Meses"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1223079" y="4498937"/>
                  <a:ext cx="437411" cy="3137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pt-BR" sz="800" b="0" i="0" u="none" strike="noStrike" baseline="0">
                      <a:solidFill>
                        <a:srgbClr val="000000"/>
                      </a:solidFill>
                      <a:latin typeface="Segoe UI"/>
                      <a:cs typeface="Segoe UI"/>
                    </a:rPr>
                    <a:t>24 Meses</a:t>
                  </a:r>
                </a:p>
              </xdr:txBody>
            </xdr:sp>
            <xdr:sp macro="" textlink="">
              <xdr:nvSpPr>
                <xdr:cNvPr id="1030" name="Option Button 6" descr="36 Meses"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1921178" y="4498937"/>
                  <a:ext cx="451383" cy="3137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pt-BR" sz="800" b="0" i="0" u="none" strike="noStrike" baseline="0">
                      <a:solidFill>
                        <a:srgbClr val="000000"/>
                      </a:solidFill>
                      <a:latin typeface="Segoe UI"/>
                      <a:cs typeface="Segoe UI"/>
                    </a:rPr>
                    <a:t>36 Meses</a:t>
                  </a:r>
                </a:p>
              </xdr:txBody>
            </xdr:sp>
          </xdr:grp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12595860" y="4695825"/>
                <a:ext cx="819150" cy="2133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pt-BR" sz="800" b="0" i="0" u="none" strike="noStrike" baseline="0">
                    <a:solidFill>
                      <a:srgbClr val="000000"/>
                    </a:solidFill>
                    <a:latin typeface="Segoe UI"/>
                    <a:cs typeface="Segoe UI"/>
                  </a:rPr>
                  <a:t>48 meses</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14108430" y="4695825"/>
                <a:ext cx="97155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pt-BR" sz="800" b="0" i="0" u="none" strike="noStrike" baseline="0">
                    <a:solidFill>
                      <a:srgbClr val="000000"/>
                    </a:solidFill>
                    <a:latin typeface="Segoe UI"/>
                    <a:cs typeface="Segoe UI"/>
                  </a:rPr>
                  <a:t>60 meses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5</xdr:col>
      <xdr:colOff>295275</xdr:colOff>
      <xdr:row>24</xdr:row>
      <xdr:rowOff>104775</xdr:rowOff>
    </xdr:from>
    <xdr:ext cx="65" cy="172227"/>
    <xdr:sp macro="" textlink="">
      <xdr:nvSpPr>
        <xdr:cNvPr id="2" name="CaixaDeTexto 1">
          <a:extLst>
            <a:ext uri="{FF2B5EF4-FFF2-40B4-BE49-F238E27FC236}">
              <a16:creationId xmlns:a16="http://schemas.microsoft.com/office/drawing/2014/main" id="{00000000-0008-0000-1400-000002000000}"/>
            </a:ext>
          </a:extLst>
        </xdr:cNvPr>
        <xdr:cNvSpPr txBox="1"/>
      </xdr:nvSpPr>
      <xdr:spPr>
        <a:xfrm>
          <a:off x="5826125" y="6200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pt-B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xdr:col>
      <xdr:colOff>295275</xdr:colOff>
      <xdr:row>29</xdr:row>
      <xdr:rowOff>104775</xdr:rowOff>
    </xdr:from>
    <xdr:ext cx="65" cy="172227"/>
    <xdr:sp macro="" textlink="">
      <xdr:nvSpPr>
        <xdr:cNvPr id="2" name="CaixaDeTexto 1">
          <a:extLst>
            <a:ext uri="{FF2B5EF4-FFF2-40B4-BE49-F238E27FC236}">
              <a16:creationId xmlns:a16="http://schemas.microsoft.com/office/drawing/2014/main" id="{00000000-0008-0000-1700-000002000000}"/>
            </a:ext>
          </a:extLst>
        </xdr:cNvPr>
        <xdr:cNvSpPr txBox="1"/>
      </xdr:nvSpPr>
      <xdr:spPr>
        <a:xfrm>
          <a:off x="6833235" y="371094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pt-BR"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jjus.sharepoint.com/sites/SGCON/Documentos%20Compartilhados/Planilha%20Modelo%20-%20Proc.%2016203-2015/Vers&#245;es/Valida&#231;&#227;o%20com%20Macros/Planilha%20Modelo_dezembro2018_v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jjus.sharepoint.com/sites/SGCON/Documentos%20Compartilhados/Planilha%20Modelo%20-%20Proc.%2016203-2015/Vers&#245;es/Valida&#231;&#227;o%20com%20Macros/Planilha%20Modelo_dezembro2018_v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âmetros (não excluir)"/>
      <sheetName val="GESTOR"/>
      <sheetName val="LICITANTE"/>
      <sheetName val="Resumo"/>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Notas Exp."/>
      <sheetName val="Det. - Mod. 2 e 3"/>
      <sheetName val="PisCofins"/>
      <sheetName val="Subst. Férias"/>
      <sheetName val="Conta Vin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t."/>
      <sheetName val="Parâmetros (não excluir)"/>
      <sheetName val="GESTOR"/>
      <sheetName val="LICITANTE"/>
      <sheetName val="Resumo"/>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Notas Exp."/>
      <sheetName val="Det. - Mod. 2 e 3"/>
      <sheetName val="PisCofins"/>
      <sheetName val="SIMPLES"/>
      <sheetName val="Subst. Férias"/>
      <sheetName val="Conta Vin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A2:D6" insertRowShift="1" totalsRowShown="0" dataDxfId="10">
  <autoFilter ref="A2:D6" xr:uid="{00000000-0009-0000-0100-000001000000}"/>
  <tableColumns count="4">
    <tableColumn id="1" xr3:uid="{00000000-0010-0000-0000-000001000000}" name="EDIÇÃO" dataDxfId="9"/>
    <tableColumn id="2" xr3:uid="{00000000-0010-0000-0000-000002000000}" name="VERSÃO" dataDxfId="8"/>
    <tableColumn id="3" xr3:uid="{00000000-0010-0000-0000-000003000000}" name="Data" dataDxfId="7"/>
    <tableColumn id="4" xr3:uid="{00000000-0010-0000-0000-000004000000}" name="DESCRIÇÃO DA CORREÇÃO/EVOLUÇÃO/MANUTENÇÃO" dataDxfId="6"/>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ublished="0" codeName="Planilha3"/>
  <dimension ref="A1:D6"/>
  <sheetViews>
    <sheetView showGridLines="0" topLeftCell="A4" workbookViewId="0">
      <selection activeCell="B15" sqref="B15:K15"/>
    </sheetView>
  </sheetViews>
  <sheetFormatPr defaultRowHeight="14.5" x14ac:dyDescent="0.35"/>
  <cols>
    <col min="1" max="1" width="9.26953125" customWidth="1"/>
    <col min="2" max="2" width="9.7265625" customWidth="1"/>
    <col min="3" max="3" width="13.7265625" customWidth="1"/>
    <col min="4" max="4" width="138.26953125" bestFit="1" customWidth="1"/>
  </cols>
  <sheetData>
    <row r="1" spans="1:4" x14ac:dyDescent="0.35">
      <c r="A1" t="s">
        <v>0</v>
      </c>
    </row>
    <row r="2" spans="1:4" x14ac:dyDescent="0.35">
      <c r="A2" t="s">
        <v>1</v>
      </c>
      <c r="B2" t="s">
        <v>2</v>
      </c>
      <c r="C2" t="s">
        <v>3</v>
      </c>
      <c r="D2" t="s">
        <v>4</v>
      </c>
    </row>
    <row r="3" spans="1:4" s="101" customFormat="1" ht="29" x14ac:dyDescent="0.35">
      <c r="A3" s="100">
        <v>43952</v>
      </c>
      <c r="B3" s="101">
        <v>2</v>
      </c>
      <c r="C3" s="102">
        <v>44007</v>
      </c>
      <c r="D3" s="103" t="s">
        <v>5</v>
      </c>
    </row>
    <row r="4" spans="1:4" s="101" customFormat="1" ht="249.75" customHeight="1" x14ac:dyDescent="0.35">
      <c r="A4" s="100">
        <v>43952</v>
      </c>
      <c r="B4" s="101">
        <v>3</v>
      </c>
      <c r="C4" s="102">
        <v>43891</v>
      </c>
      <c r="D4" s="103" t="s">
        <v>6</v>
      </c>
    </row>
    <row r="5" spans="1:4" ht="101.5" x14ac:dyDescent="0.35">
      <c r="A5" s="100">
        <v>43952</v>
      </c>
      <c r="B5" s="101">
        <v>4</v>
      </c>
      <c r="C5" s="102">
        <v>44273</v>
      </c>
      <c r="D5" s="120" t="s">
        <v>7</v>
      </c>
    </row>
    <row r="6" spans="1:4" ht="58" x14ac:dyDescent="0.35">
      <c r="A6" s="100">
        <v>43952</v>
      </c>
      <c r="B6" s="101">
        <v>5</v>
      </c>
      <c r="C6" s="102" t="s">
        <v>8</v>
      </c>
      <c r="D6" s="120" t="s">
        <v>9</v>
      </c>
    </row>
  </sheetData>
  <sheetProtection algorithmName="SHA-512" hashValue="rC1/BycJvcFyQ0POQzuOGW1hK1rUTv3p3fLwkXSUmd/p2i8BHhkMBAbwibaRUOMoiyeQMlmZ3cnotDgbvOK4AQ==" saltValue="smOufteTATK4o2RP8yzn8A==" spinCount="100000" sheet="1" objects="1" scenarios="1" formatCells="0" formatColumns="0" formatRows="0"/>
  <pageMargins left="0.511811024" right="0.511811024" top="0.78740157499999996" bottom="0.78740157499999996" header="0.31496062000000002" footer="0.31496062000000002"/>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28">
    <tabColor theme="3" tint="-0.499984740745262"/>
    <pageSetUpPr fitToPage="1"/>
  </sheetPr>
  <dimension ref="A1:L171"/>
  <sheetViews>
    <sheetView showGridLines="0" topLeftCell="A6" zoomScale="80" zoomScaleNormal="80" zoomScalePageLayoutView="70" workbookViewId="0">
      <selection activeCell="K10" sqref="K10"/>
    </sheetView>
  </sheetViews>
  <sheetFormatPr defaultColWidth="0" defaultRowHeight="0" customHeight="1" zeroHeight="1" x14ac:dyDescent="0.3"/>
  <cols>
    <col min="1" max="1" width="3.7265625" style="17" customWidth="1"/>
    <col min="2" max="8" width="22.54296875" style="18" customWidth="1"/>
    <col min="9" max="9" width="22.54296875" style="17" customWidth="1"/>
    <col min="10" max="11" width="22.54296875" style="18" customWidth="1"/>
    <col min="12" max="12" width="3.7265625" style="18" customWidth="1"/>
    <col min="13" max="16384" width="8.7265625" style="18" hidden="1"/>
  </cols>
  <sheetData>
    <row r="1" spans="1:11" ht="14" x14ac:dyDescent="0.3"/>
    <row r="2" spans="1:11" ht="37.5" customHeight="1" x14ac:dyDescent="0.3">
      <c r="B2" s="150" t="s">
        <v>10</v>
      </c>
      <c r="C2" s="150"/>
      <c r="D2" s="150"/>
      <c r="E2" s="150"/>
      <c r="F2" s="110"/>
      <c r="G2" s="110"/>
      <c r="H2" s="110"/>
      <c r="I2" s="110"/>
      <c r="J2" s="110"/>
      <c r="K2" s="110"/>
    </row>
    <row r="3" spans="1:11" ht="4.9000000000000004" customHeight="1" x14ac:dyDescent="0.35">
      <c r="B3" s="19"/>
      <c r="C3" s="19"/>
      <c r="D3" s="19"/>
      <c r="E3" s="19"/>
      <c r="F3" s="19"/>
      <c r="G3" s="19"/>
      <c r="H3" s="19"/>
    </row>
    <row r="4" spans="1:11" ht="4.9000000000000004" customHeight="1" x14ac:dyDescent="0.35">
      <c r="B4" s="19"/>
      <c r="C4" s="19"/>
      <c r="D4" s="19"/>
      <c r="E4" s="19"/>
      <c r="F4" s="19"/>
      <c r="G4" s="19"/>
      <c r="H4" s="19"/>
    </row>
    <row r="5" spans="1:11" s="24" customFormat="1" ht="14" x14ac:dyDescent="0.3">
      <c r="A5" s="25"/>
      <c r="B5" s="163" t="s">
        <v>11</v>
      </c>
      <c r="C5" s="163"/>
      <c r="D5" s="163"/>
      <c r="E5" s="163"/>
      <c r="F5" s="163"/>
      <c r="G5" s="163"/>
      <c r="H5" s="163"/>
      <c r="I5" s="163"/>
      <c r="J5" s="163"/>
      <c r="K5" s="163"/>
    </row>
    <row r="6" spans="1:11" ht="4.9000000000000004" customHeight="1" x14ac:dyDescent="0.35">
      <c r="B6" s="19"/>
      <c r="C6" s="19"/>
      <c r="D6" s="19"/>
      <c r="E6" s="19"/>
      <c r="F6" s="19"/>
      <c r="G6" s="19"/>
      <c r="H6" s="19"/>
    </row>
    <row r="7" spans="1:11" s="24" customFormat="1" ht="14" x14ac:dyDescent="0.3">
      <c r="A7" s="25"/>
      <c r="B7" s="163" t="s">
        <v>12</v>
      </c>
      <c r="C7" s="163"/>
      <c r="D7" s="163"/>
      <c r="E7" s="163"/>
      <c r="F7" s="163"/>
      <c r="G7" s="163"/>
      <c r="H7" s="163"/>
      <c r="I7" s="163"/>
      <c r="J7" s="163"/>
      <c r="K7" s="163"/>
    </row>
    <row r="8" spans="1:11" ht="4.9000000000000004" customHeight="1" x14ac:dyDescent="0.3">
      <c r="B8" s="133"/>
      <c r="C8" s="133"/>
      <c r="D8" s="133"/>
      <c r="E8" s="133"/>
      <c r="F8" s="133"/>
      <c r="G8" s="133"/>
      <c r="H8" s="133"/>
      <c r="I8" s="28"/>
      <c r="J8" s="29"/>
      <c r="K8" s="29"/>
    </row>
    <row r="9" spans="1:11" s="24" customFormat="1" ht="14" x14ac:dyDescent="0.3">
      <c r="A9" s="25"/>
      <c r="B9" s="163" t="s">
        <v>13</v>
      </c>
      <c r="C9" s="163"/>
      <c r="D9" s="163"/>
      <c r="E9" s="163"/>
      <c r="F9" s="163"/>
      <c r="G9" s="163"/>
      <c r="H9" s="163"/>
      <c r="I9" s="163"/>
      <c r="J9" s="163"/>
      <c r="K9" s="163"/>
    </row>
    <row r="10" spans="1:11" ht="138" customHeight="1" x14ac:dyDescent="0.35">
      <c r="B10" s="19"/>
      <c r="C10" s="19"/>
      <c r="D10" s="19"/>
      <c r="E10" s="19"/>
      <c r="F10" s="19"/>
      <c r="G10" s="19"/>
      <c r="H10" s="19"/>
    </row>
    <row r="11" spans="1:11" s="24" customFormat="1" ht="14" x14ac:dyDescent="0.3">
      <c r="A11" s="25"/>
      <c r="B11" s="162" t="s">
        <v>14</v>
      </c>
      <c r="C11" s="162"/>
      <c r="D11" s="162"/>
      <c r="E11" s="162"/>
      <c r="F11" s="162"/>
      <c r="G11" s="162"/>
      <c r="H11" s="162"/>
      <c r="I11" s="162"/>
      <c r="J11" s="162"/>
      <c r="K11" s="162"/>
    </row>
    <row r="12" spans="1:11" ht="4.9000000000000004" customHeight="1" x14ac:dyDescent="0.35">
      <c r="B12" s="19"/>
      <c r="C12" s="19"/>
      <c r="D12" s="19"/>
      <c r="E12" s="19"/>
      <c r="F12" s="19"/>
      <c r="G12" s="19"/>
      <c r="H12" s="19"/>
    </row>
    <row r="13" spans="1:11" s="24" customFormat="1" ht="30.75" customHeight="1" x14ac:dyDescent="0.3">
      <c r="A13" s="25"/>
      <c r="B13" s="162" t="s">
        <v>15</v>
      </c>
      <c r="C13" s="162"/>
      <c r="D13" s="162"/>
      <c r="E13" s="162"/>
      <c r="F13" s="162"/>
      <c r="G13" s="162"/>
      <c r="H13" s="162"/>
      <c r="I13" s="162"/>
      <c r="J13" s="162"/>
      <c r="K13" s="162"/>
    </row>
    <row r="14" spans="1:11" ht="4.9000000000000004" customHeight="1" x14ac:dyDescent="0.35">
      <c r="B14" s="19"/>
      <c r="C14" s="19"/>
      <c r="D14" s="19"/>
      <c r="E14" s="19"/>
      <c r="F14" s="19"/>
      <c r="G14" s="19"/>
      <c r="H14" s="19"/>
    </row>
    <row r="15" spans="1:11" ht="18" customHeight="1" x14ac:dyDescent="0.3">
      <c r="B15" s="155" t="s">
        <v>16</v>
      </c>
      <c r="C15" s="156"/>
      <c r="D15" s="156"/>
      <c r="E15" s="156"/>
      <c r="F15" s="156"/>
      <c r="G15" s="156"/>
      <c r="H15" s="156"/>
      <c r="I15" s="156"/>
      <c r="J15" s="156"/>
      <c r="K15" s="157"/>
    </row>
    <row r="16" spans="1:11" ht="18" customHeight="1" x14ac:dyDescent="0.3">
      <c r="B16" s="113"/>
      <c r="C16" s="114"/>
      <c r="D16" s="114"/>
      <c r="E16" s="114"/>
      <c r="F16" s="114"/>
      <c r="G16" s="114"/>
      <c r="H16" s="114"/>
      <c r="I16" s="114"/>
      <c r="J16" s="114"/>
      <c r="K16" s="115"/>
    </row>
    <row r="17" spans="1:11" ht="87" customHeight="1" x14ac:dyDescent="0.35">
      <c r="B17" s="109"/>
      <c r="C17" s="111"/>
      <c r="D17" s="111"/>
      <c r="E17" s="111"/>
      <c r="F17" s="111"/>
      <c r="G17" s="111"/>
      <c r="H17" s="111"/>
      <c r="I17" s="112"/>
      <c r="J17" s="112"/>
      <c r="K17" s="108"/>
    </row>
    <row r="18" spans="1:11" ht="30.65" customHeight="1" x14ac:dyDescent="0.3">
      <c r="B18" s="151" t="s">
        <v>17</v>
      </c>
      <c r="C18" s="152"/>
      <c r="D18" s="152"/>
      <c r="E18" s="152"/>
      <c r="F18" s="152"/>
      <c r="G18" s="152"/>
      <c r="H18" s="152"/>
      <c r="I18" s="152"/>
      <c r="J18" s="152"/>
      <c r="K18" s="153"/>
    </row>
    <row r="19" spans="1:11" ht="12.75" customHeight="1" x14ac:dyDescent="0.35">
      <c r="B19" s="109"/>
      <c r="C19" s="111"/>
      <c r="D19" s="111"/>
      <c r="E19" s="111"/>
      <c r="F19" s="111"/>
      <c r="G19" s="111"/>
      <c r="H19" s="111"/>
      <c r="I19" s="112"/>
      <c r="J19" s="112"/>
      <c r="K19" s="108"/>
    </row>
    <row r="20" spans="1:11" ht="204.65" customHeight="1" x14ac:dyDescent="0.3">
      <c r="B20" s="158" t="s">
        <v>18</v>
      </c>
      <c r="C20" s="159"/>
      <c r="D20" s="159"/>
      <c r="E20" s="159"/>
      <c r="F20" s="159"/>
      <c r="G20" s="159"/>
      <c r="H20" s="159"/>
      <c r="I20" s="159"/>
      <c r="J20" s="159"/>
      <c r="K20" s="160"/>
    </row>
    <row r="21" spans="1:11" ht="12.75" customHeight="1" x14ac:dyDescent="0.35">
      <c r="B21" s="109"/>
      <c r="C21" s="111"/>
      <c r="D21" s="111"/>
      <c r="E21" s="111"/>
      <c r="F21" s="111"/>
      <c r="G21" s="111"/>
      <c r="H21" s="111"/>
      <c r="I21" s="112"/>
      <c r="J21" s="112"/>
      <c r="K21" s="108"/>
    </row>
    <row r="22" spans="1:11" ht="30.75" customHeight="1" x14ac:dyDescent="0.3">
      <c r="B22" s="151" t="s">
        <v>19</v>
      </c>
      <c r="C22" s="152"/>
      <c r="D22" s="152"/>
      <c r="E22" s="152"/>
      <c r="F22" s="152"/>
      <c r="G22" s="152"/>
      <c r="H22" s="152"/>
      <c r="I22" s="152"/>
      <c r="J22" s="152"/>
      <c r="K22" s="153"/>
    </row>
    <row r="23" spans="1:11" ht="10.9" customHeight="1" x14ac:dyDescent="0.3">
      <c r="B23" s="136"/>
      <c r="C23" s="137"/>
      <c r="D23" s="137"/>
      <c r="E23" s="137"/>
      <c r="F23" s="137"/>
      <c r="G23" s="137"/>
      <c r="H23" s="137"/>
      <c r="I23" s="137"/>
      <c r="J23" s="137"/>
      <c r="K23" s="138"/>
    </row>
    <row r="24" spans="1:11" ht="12.75" customHeight="1" x14ac:dyDescent="0.3">
      <c r="B24" s="151"/>
      <c r="C24" s="152"/>
      <c r="D24" s="152"/>
      <c r="E24" s="152"/>
      <c r="F24" s="152"/>
      <c r="G24" s="152"/>
      <c r="H24" s="152"/>
      <c r="I24" s="152"/>
      <c r="J24" s="152"/>
      <c r="K24" s="153"/>
    </row>
    <row r="25" spans="1:11" ht="4.9000000000000004" customHeight="1" x14ac:dyDescent="0.35">
      <c r="B25" s="19"/>
      <c r="C25" s="19"/>
      <c r="D25" s="19"/>
      <c r="E25" s="19"/>
      <c r="F25" s="19"/>
      <c r="G25" s="19"/>
      <c r="H25" s="19"/>
    </row>
    <row r="26" spans="1:11" ht="54.65" customHeight="1" x14ac:dyDescent="0.3">
      <c r="B26" s="154" t="s">
        <v>20</v>
      </c>
      <c r="C26" s="154"/>
      <c r="D26" s="154"/>
      <c r="E26" s="154"/>
      <c r="F26" s="154"/>
      <c r="G26" s="154"/>
      <c r="H26" s="154"/>
      <c r="I26" s="154"/>
      <c r="J26" s="154"/>
      <c r="K26" s="154"/>
    </row>
    <row r="27" spans="1:11" ht="18" customHeight="1" x14ac:dyDescent="0.35">
      <c r="B27" s="19"/>
      <c r="C27" s="19"/>
      <c r="D27" s="19"/>
      <c r="E27" s="19"/>
      <c r="F27" s="19"/>
      <c r="G27" s="19"/>
      <c r="H27" s="19"/>
    </row>
    <row r="28" spans="1:11" s="24" customFormat="1" ht="14" x14ac:dyDescent="0.3">
      <c r="A28" s="25"/>
      <c r="B28" s="162" t="s">
        <v>21</v>
      </c>
      <c r="C28" s="162"/>
      <c r="D28" s="162"/>
      <c r="E28" s="162"/>
      <c r="F28" s="162"/>
      <c r="G28" s="162"/>
      <c r="H28" s="162"/>
      <c r="I28" s="162"/>
      <c r="J28" s="162"/>
      <c r="K28" s="162"/>
    </row>
    <row r="29" spans="1:11" ht="4.9000000000000004" customHeight="1" x14ac:dyDescent="0.35">
      <c r="B29" s="19"/>
      <c r="C29" s="19"/>
      <c r="D29" s="19"/>
      <c r="E29" s="19"/>
      <c r="F29" s="19"/>
      <c r="G29" s="19"/>
      <c r="H29" s="19"/>
    </row>
    <row r="30" spans="1:11" s="24" customFormat="1" ht="29.5" customHeight="1" x14ac:dyDescent="0.3">
      <c r="A30" s="25"/>
      <c r="B30" s="161" t="s">
        <v>22</v>
      </c>
      <c r="C30" s="161"/>
      <c r="D30" s="161"/>
      <c r="E30" s="161"/>
      <c r="F30" s="161"/>
      <c r="G30" s="161"/>
      <c r="H30" s="161"/>
      <c r="I30" s="161"/>
      <c r="J30" s="161"/>
      <c r="K30" s="161"/>
    </row>
    <row r="31" spans="1:11" ht="4.9000000000000004" customHeight="1" x14ac:dyDescent="0.35">
      <c r="B31" s="19"/>
      <c r="C31" s="19"/>
      <c r="D31" s="19"/>
      <c r="E31" s="19"/>
      <c r="F31" s="19"/>
      <c r="G31" s="19"/>
      <c r="H31" s="19"/>
    </row>
    <row r="32" spans="1:11" s="24" customFormat="1" ht="14" x14ac:dyDescent="0.3">
      <c r="A32" s="25"/>
      <c r="B32" s="162" t="s">
        <v>23</v>
      </c>
      <c r="C32" s="162"/>
      <c r="D32" s="162"/>
      <c r="E32" s="162"/>
      <c r="F32" s="162"/>
      <c r="G32" s="162"/>
      <c r="H32" s="162"/>
      <c r="I32" s="162"/>
      <c r="J32" s="162"/>
      <c r="K32" s="162"/>
    </row>
    <row r="33" spans="1:12" ht="4.9000000000000004" customHeight="1" x14ac:dyDescent="0.35">
      <c r="B33" s="19"/>
      <c r="C33" s="19"/>
      <c r="D33" s="19"/>
      <c r="E33" s="19"/>
      <c r="F33" s="19"/>
      <c r="G33" s="19"/>
      <c r="H33" s="19"/>
    </row>
    <row r="34" spans="1:12" s="24" customFormat="1" ht="45.4" customHeight="1" x14ac:dyDescent="0.3">
      <c r="A34" s="25"/>
      <c r="B34" s="146"/>
      <c r="C34" s="147"/>
      <c r="D34" s="147"/>
      <c r="E34" s="147"/>
      <c r="F34" s="147"/>
      <c r="G34" s="147"/>
      <c r="H34" s="147"/>
      <c r="I34" s="147"/>
      <c r="J34" s="147"/>
      <c r="K34" s="147"/>
    </row>
    <row r="35" spans="1:12" ht="15.5" x14ac:dyDescent="0.35">
      <c r="B35" s="19"/>
      <c r="C35" s="19"/>
      <c r="D35" s="19"/>
      <c r="E35" s="19"/>
      <c r="F35" s="19"/>
      <c r="G35" s="19"/>
      <c r="H35" s="19"/>
    </row>
    <row r="36" spans="1:12" ht="14" x14ac:dyDescent="0.3">
      <c r="A36" s="148"/>
      <c r="B36" s="148"/>
      <c r="C36" s="148"/>
      <c r="D36" s="148"/>
      <c r="E36" s="148"/>
      <c r="F36" s="148"/>
      <c r="G36" s="148"/>
      <c r="H36" s="148"/>
      <c r="I36" s="148"/>
      <c r="J36" s="148"/>
      <c r="K36" s="148"/>
    </row>
    <row r="37" spans="1:12" ht="14" x14ac:dyDescent="0.3">
      <c r="A37" s="148" t="s">
        <v>24</v>
      </c>
      <c r="B37" s="148"/>
      <c r="C37" s="148"/>
      <c r="D37" s="148"/>
      <c r="E37" s="148"/>
      <c r="F37" s="148"/>
      <c r="G37" s="148"/>
      <c r="H37" s="148"/>
      <c r="I37" s="148"/>
      <c r="J37" s="148"/>
      <c r="K37" s="148"/>
    </row>
    <row r="38" spans="1:12" ht="14" x14ac:dyDescent="0.3">
      <c r="A38" s="148" t="s">
        <v>25</v>
      </c>
      <c r="B38" s="148"/>
      <c r="C38" s="148"/>
      <c r="D38" s="148"/>
      <c r="E38" s="148"/>
      <c r="F38" s="148"/>
      <c r="G38" s="148"/>
      <c r="H38" s="148"/>
      <c r="I38" s="148"/>
      <c r="J38" s="148"/>
      <c r="K38" s="148"/>
    </row>
    <row r="39" spans="1:12" ht="14" x14ac:dyDescent="0.3">
      <c r="A39" s="107"/>
      <c r="B39" s="107"/>
      <c r="C39" s="107"/>
      <c r="D39" s="107"/>
      <c r="E39" s="107"/>
      <c r="F39" s="107"/>
      <c r="G39" s="107"/>
      <c r="H39" s="107"/>
      <c r="I39" s="107"/>
      <c r="J39" s="107"/>
      <c r="K39" s="107"/>
    </row>
    <row r="40" spans="1:12" ht="16" x14ac:dyDescent="0.45">
      <c r="B40" s="149"/>
      <c r="C40" s="149"/>
      <c r="D40" s="149"/>
      <c r="E40" s="149"/>
      <c r="F40" s="149"/>
      <c r="G40" s="149"/>
      <c r="H40" s="149"/>
      <c r="I40" s="149"/>
      <c r="J40" s="149"/>
      <c r="K40" s="149"/>
    </row>
    <row r="41" spans="1:12" ht="14" x14ac:dyDescent="0.3">
      <c r="B41" s="104"/>
      <c r="C41" s="104"/>
    </row>
    <row r="42" spans="1:12" ht="6.75" customHeight="1" x14ac:dyDescent="0.3">
      <c r="B42" s="20"/>
      <c r="C42" s="20"/>
      <c r="D42" s="20"/>
      <c r="E42" s="20"/>
      <c r="F42" s="20"/>
      <c r="G42" s="20"/>
      <c r="H42" s="20"/>
      <c r="I42" s="21"/>
      <c r="J42" s="20"/>
      <c r="K42" s="20"/>
    </row>
    <row r="43" spans="1:12" s="26" customFormat="1" ht="10" x14ac:dyDescent="0.2">
      <c r="A43" s="27"/>
      <c r="B43" s="144" t="s">
        <v>26</v>
      </c>
      <c r="C43" s="144"/>
      <c r="D43" s="144"/>
      <c r="E43" s="144"/>
      <c r="F43" s="144"/>
      <c r="G43" s="144"/>
      <c r="H43" s="144"/>
      <c r="I43" s="144"/>
      <c r="J43" s="144"/>
      <c r="K43" s="144"/>
    </row>
    <row r="44" spans="1:12" ht="6.75" customHeight="1" x14ac:dyDescent="0.3">
      <c r="B44" s="20"/>
      <c r="C44" s="20"/>
      <c r="D44" s="20"/>
      <c r="E44" s="20"/>
      <c r="F44" s="20"/>
      <c r="G44" s="20"/>
      <c r="H44" s="20"/>
      <c r="I44" s="21"/>
      <c r="J44" s="20"/>
      <c r="K44" s="20"/>
    </row>
    <row r="45" spans="1:12" s="106" customFormat="1" ht="10" x14ac:dyDescent="0.2">
      <c r="A45" s="105"/>
      <c r="B45" s="145"/>
      <c r="C45" s="145"/>
      <c r="D45" s="145"/>
      <c r="E45" s="145"/>
      <c r="F45" s="145"/>
      <c r="G45" s="145"/>
      <c r="H45" s="145"/>
      <c r="I45" s="145"/>
      <c r="J45" s="145"/>
      <c r="K45" s="145"/>
    </row>
    <row r="46" spans="1:12" s="17" customFormat="1" ht="14" x14ac:dyDescent="0.3"/>
    <row r="47" spans="1:12" s="17" customFormat="1" ht="0" hidden="1" customHeight="1" x14ac:dyDescent="0.3">
      <c r="B47" s="18"/>
      <c r="C47" s="18"/>
      <c r="D47" s="18"/>
      <c r="E47" s="18"/>
      <c r="F47" s="18"/>
      <c r="G47" s="18"/>
      <c r="H47" s="18"/>
      <c r="J47" s="18"/>
      <c r="K47" s="18"/>
      <c r="L47" s="18"/>
    </row>
    <row r="48" spans="1:12" s="17" customFormat="1" ht="0" hidden="1" customHeight="1" x14ac:dyDescent="0.3">
      <c r="B48" s="18"/>
      <c r="C48" s="18"/>
      <c r="D48" s="18"/>
      <c r="E48" s="18"/>
      <c r="F48" s="18"/>
      <c r="G48" s="18"/>
      <c r="H48" s="18"/>
      <c r="J48" s="18"/>
      <c r="K48" s="18"/>
      <c r="L48" s="18"/>
    </row>
    <row r="49" spans="2:12" s="17" customFormat="1" ht="0" hidden="1" customHeight="1" x14ac:dyDescent="0.3">
      <c r="B49" s="18"/>
      <c r="C49" s="18"/>
      <c r="D49" s="18"/>
      <c r="E49" s="18"/>
      <c r="F49" s="18"/>
      <c r="G49" s="18"/>
      <c r="H49" s="18"/>
      <c r="J49" s="18"/>
      <c r="K49" s="18"/>
      <c r="L49" s="18"/>
    </row>
    <row r="50" spans="2:12" s="17" customFormat="1" ht="0" hidden="1" customHeight="1" x14ac:dyDescent="0.3">
      <c r="B50" s="18"/>
      <c r="C50" s="18"/>
      <c r="D50" s="18"/>
      <c r="E50" s="18"/>
      <c r="F50" s="18"/>
      <c r="G50" s="18"/>
      <c r="H50" s="18"/>
      <c r="J50" s="18"/>
      <c r="K50" s="18"/>
      <c r="L50" s="18"/>
    </row>
    <row r="51" spans="2:12" s="17" customFormat="1" ht="0" hidden="1" customHeight="1" x14ac:dyDescent="0.3">
      <c r="B51" s="18"/>
      <c r="C51" s="18"/>
      <c r="D51" s="18"/>
      <c r="E51" s="18"/>
      <c r="F51" s="18"/>
      <c r="G51" s="18"/>
      <c r="H51" s="18"/>
      <c r="J51" s="18"/>
      <c r="K51" s="18"/>
      <c r="L51" s="18"/>
    </row>
    <row r="52" spans="2:12" s="17" customFormat="1" ht="0" hidden="1" customHeight="1" x14ac:dyDescent="0.3">
      <c r="B52" s="18"/>
      <c r="C52" s="18"/>
      <c r="D52" s="18"/>
      <c r="E52" s="18"/>
      <c r="F52" s="18"/>
      <c r="G52" s="18"/>
      <c r="H52" s="18"/>
      <c r="J52" s="18"/>
      <c r="K52" s="18"/>
      <c r="L52" s="18"/>
    </row>
    <row r="53" spans="2:12" s="17" customFormat="1" ht="0" hidden="1" customHeight="1" x14ac:dyDescent="0.3">
      <c r="B53" s="18"/>
      <c r="C53" s="18"/>
      <c r="D53" s="18"/>
      <c r="E53" s="18"/>
      <c r="F53" s="18"/>
      <c r="G53" s="18"/>
      <c r="H53" s="18"/>
      <c r="J53" s="18"/>
      <c r="K53" s="18"/>
      <c r="L53" s="18"/>
    </row>
    <row r="54" spans="2:12" s="17" customFormat="1" ht="0" hidden="1" customHeight="1" x14ac:dyDescent="0.3">
      <c r="B54" s="18"/>
      <c r="C54" s="18"/>
      <c r="D54" s="18"/>
      <c r="E54" s="18"/>
      <c r="F54" s="18"/>
      <c r="G54" s="18"/>
      <c r="H54" s="18"/>
      <c r="J54" s="18"/>
      <c r="K54" s="18"/>
      <c r="L54" s="18"/>
    </row>
    <row r="55" spans="2:12" s="17" customFormat="1" ht="0" hidden="1" customHeight="1" x14ac:dyDescent="0.3">
      <c r="B55" s="18"/>
      <c r="C55" s="18"/>
      <c r="D55" s="18"/>
      <c r="E55" s="18"/>
      <c r="F55" s="18"/>
      <c r="G55" s="18"/>
      <c r="H55" s="18"/>
      <c r="J55" s="18"/>
      <c r="K55" s="18"/>
      <c r="L55" s="18"/>
    </row>
    <row r="56" spans="2:12" s="17" customFormat="1" ht="0" hidden="1" customHeight="1" x14ac:dyDescent="0.3">
      <c r="B56" s="18"/>
      <c r="C56" s="18"/>
      <c r="D56" s="18"/>
      <c r="E56" s="18"/>
      <c r="F56" s="18"/>
      <c r="G56" s="18"/>
      <c r="H56" s="18"/>
      <c r="J56" s="18"/>
      <c r="K56" s="18"/>
      <c r="L56" s="18"/>
    </row>
    <row r="57" spans="2:12" s="17" customFormat="1" ht="0" hidden="1" customHeight="1" x14ac:dyDescent="0.3">
      <c r="B57" s="18"/>
      <c r="C57" s="18"/>
      <c r="D57" s="18"/>
      <c r="E57" s="18"/>
      <c r="F57" s="18"/>
      <c r="G57" s="18"/>
      <c r="H57" s="18"/>
      <c r="J57" s="18"/>
      <c r="K57" s="18"/>
      <c r="L57" s="18"/>
    </row>
    <row r="58" spans="2:12" s="17" customFormat="1" ht="0" hidden="1" customHeight="1" x14ac:dyDescent="0.3">
      <c r="B58" s="18"/>
      <c r="C58" s="18"/>
      <c r="D58" s="18"/>
      <c r="E58" s="18"/>
      <c r="F58" s="18"/>
      <c r="G58" s="18"/>
      <c r="H58" s="18"/>
      <c r="J58" s="18"/>
      <c r="K58" s="18"/>
      <c r="L58" s="18"/>
    </row>
    <row r="59" spans="2:12" s="17" customFormat="1" ht="0" hidden="1" customHeight="1" x14ac:dyDescent="0.3">
      <c r="B59" s="18"/>
      <c r="C59" s="18"/>
      <c r="D59" s="18"/>
      <c r="E59" s="18"/>
      <c r="F59" s="18"/>
      <c r="G59" s="18"/>
      <c r="H59" s="18"/>
      <c r="J59" s="18"/>
      <c r="K59" s="18"/>
      <c r="L59" s="18"/>
    </row>
    <row r="60" spans="2:12" s="17" customFormat="1" ht="0" hidden="1" customHeight="1" x14ac:dyDescent="0.3">
      <c r="B60" s="18"/>
      <c r="C60" s="18"/>
      <c r="D60" s="18"/>
      <c r="E60" s="18"/>
      <c r="F60" s="18"/>
      <c r="G60" s="18"/>
      <c r="H60" s="18"/>
      <c r="J60" s="18"/>
      <c r="K60" s="18"/>
      <c r="L60" s="18"/>
    </row>
    <row r="61" spans="2:12" s="17" customFormat="1" ht="0" hidden="1" customHeight="1" x14ac:dyDescent="0.3">
      <c r="B61" s="18"/>
      <c r="C61" s="18"/>
      <c r="D61" s="18"/>
      <c r="E61" s="18"/>
      <c r="F61" s="18"/>
      <c r="G61" s="18"/>
      <c r="H61" s="18"/>
      <c r="J61" s="18"/>
      <c r="K61" s="18"/>
      <c r="L61" s="18"/>
    </row>
    <row r="62" spans="2:12" s="17" customFormat="1" ht="0" hidden="1" customHeight="1" x14ac:dyDescent="0.3">
      <c r="B62" s="18"/>
      <c r="C62" s="18"/>
      <c r="D62" s="18"/>
      <c r="E62" s="18"/>
      <c r="F62" s="18"/>
      <c r="G62" s="18"/>
      <c r="H62" s="18"/>
      <c r="J62" s="18"/>
      <c r="K62" s="18"/>
      <c r="L62" s="18"/>
    </row>
    <row r="63" spans="2:12" s="17" customFormat="1" ht="0" hidden="1" customHeight="1" x14ac:dyDescent="0.3">
      <c r="B63" s="18"/>
      <c r="C63" s="18"/>
      <c r="D63" s="18"/>
      <c r="E63" s="18"/>
      <c r="F63" s="18"/>
      <c r="G63" s="18"/>
      <c r="H63" s="18"/>
      <c r="J63" s="18"/>
      <c r="K63" s="18"/>
      <c r="L63" s="18"/>
    </row>
    <row r="64" spans="2:12" s="17" customFormat="1" ht="0" hidden="1" customHeight="1" x14ac:dyDescent="0.3">
      <c r="B64" s="18"/>
      <c r="C64" s="18"/>
      <c r="D64" s="18"/>
      <c r="E64" s="18"/>
      <c r="F64" s="18"/>
      <c r="G64" s="18"/>
      <c r="H64" s="18"/>
      <c r="J64" s="18"/>
      <c r="K64" s="18"/>
      <c r="L64" s="18"/>
    </row>
    <row r="65" spans="2:12" s="17" customFormat="1" ht="0" hidden="1" customHeight="1" x14ac:dyDescent="0.3">
      <c r="B65" s="18"/>
      <c r="C65" s="18"/>
      <c r="D65" s="18"/>
      <c r="E65" s="18"/>
      <c r="F65" s="18"/>
      <c r="G65" s="18"/>
      <c r="H65" s="18"/>
      <c r="J65" s="18"/>
      <c r="K65" s="18"/>
      <c r="L65" s="18"/>
    </row>
    <row r="66" spans="2:12" s="17" customFormat="1" ht="0" hidden="1" customHeight="1" x14ac:dyDescent="0.3">
      <c r="B66" s="18"/>
      <c r="C66" s="18"/>
      <c r="D66" s="18"/>
      <c r="E66" s="18"/>
      <c r="F66" s="18"/>
      <c r="G66" s="18"/>
      <c r="H66" s="18"/>
      <c r="J66" s="18"/>
      <c r="K66" s="18"/>
      <c r="L66" s="18"/>
    </row>
    <row r="67" spans="2:12" s="17" customFormat="1" ht="0" hidden="1" customHeight="1" x14ac:dyDescent="0.3">
      <c r="B67" s="18"/>
      <c r="C67" s="18"/>
      <c r="D67" s="18"/>
      <c r="E67" s="18"/>
      <c r="F67" s="18"/>
      <c r="G67" s="18"/>
      <c r="H67" s="18"/>
      <c r="J67" s="18"/>
      <c r="K67" s="18"/>
      <c r="L67" s="18"/>
    </row>
    <row r="68" spans="2:12" s="17" customFormat="1" ht="0" hidden="1" customHeight="1" x14ac:dyDescent="0.3">
      <c r="B68" s="18"/>
      <c r="C68" s="18"/>
      <c r="D68" s="18"/>
      <c r="E68" s="18"/>
      <c r="F68" s="18"/>
      <c r="G68" s="18"/>
      <c r="H68" s="18"/>
      <c r="J68" s="18"/>
      <c r="K68" s="18"/>
      <c r="L68" s="18"/>
    </row>
    <row r="69" spans="2:12" s="17" customFormat="1" ht="0" hidden="1" customHeight="1" x14ac:dyDescent="0.3">
      <c r="B69" s="18"/>
      <c r="C69" s="18"/>
      <c r="D69" s="18"/>
      <c r="E69" s="18"/>
      <c r="F69" s="18"/>
      <c r="G69" s="18"/>
      <c r="H69" s="18"/>
      <c r="J69" s="18"/>
      <c r="K69" s="18"/>
      <c r="L69" s="18"/>
    </row>
    <row r="70" spans="2:12" s="17" customFormat="1" ht="0" hidden="1" customHeight="1" x14ac:dyDescent="0.3">
      <c r="B70" s="18"/>
      <c r="C70" s="18"/>
      <c r="D70" s="18"/>
      <c r="E70" s="18"/>
      <c r="F70" s="18"/>
      <c r="G70" s="18"/>
      <c r="H70" s="18"/>
      <c r="J70" s="18"/>
      <c r="K70" s="18"/>
      <c r="L70" s="18"/>
    </row>
    <row r="71" spans="2:12" s="17" customFormat="1" ht="0" hidden="1" customHeight="1" x14ac:dyDescent="0.3">
      <c r="B71" s="18"/>
      <c r="C71" s="18"/>
      <c r="D71" s="18"/>
      <c r="E71" s="18"/>
      <c r="F71" s="18"/>
      <c r="G71" s="18"/>
      <c r="H71" s="18"/>
      <c r="J71" s="18"/>
      <c r="K71" s="18"/>
      <c r="L71" s="18"/>
    </row>
    <row r="72" spans="2:12" s="17" customFormat="1" ht="0" hidden="1" customHeight="1" x14ac:dyDescent="0.3">
      <c r="B72" s="18"/>
      <c r="C72" s="18"/>
      <c r="D72" s="18"/>
      <c r="E72" s="18"/>
      <c r="F72" s="18"/>
      <c r="G72" s="18"/>
      <c r="H72" s="18"/>
      <c r="J72" s="18"/>
      <c r="K72" s="18"/>
      <c r="L72" s="18"/>
    </row>
    <row r="73" spans="2:12" s="17" customFormat="1" ht="0" hidden="1" customHeight="1" x14ac:dyDescent="0.3">
      <c r="B73" s="18"/>
      <c r="C73" s="18"/>
      <c r="D73" s="18"/>
      <c r="E73" s="18"/>
      <c r="F73" s="18"/>
      <c r="G73" s="18"/>
      <c r="H73" s="18"/>
      <c r="J73" s="18"/>
      <c r="K73" s="18"/>
      <c r="L73" s="18"/>
    </row>
    <row r="74" spans="2:12" s="17" customFormat="1" ht="0" hidden="1" customHeight="1" x14ac:dyDescent="0.3">
      <c r="B74" s="18"/>
      <c r="C74" s="18"/>
      <c r="D74" s="18"/>
      <c r="E74" s="18"/>
      <c r="F74" s="18"/>
      <c r="G74" s="18"/>
      <c r="H74" s="18"/>
      <c r="J74" s="18"/>
      <c r="K74" s="18"/>
      <c r="L74" s="18"/>
    </row>
    <row r="75" spans="2:12" s="17" customFormat="1" ht="0" hidden="1" customHeight="1" x14ac:dyDescent="0.3">
      <c r="B75" s="18"/>
      <c r="C75" s="18"/>
      <c r="D75" s="18"/>
      <c r="E75" s="18"/>
      <c r="F75" s="18"/>
      <c r="G75" s="18"/>
      <c r="H75" s="18"/>
      <c r="J75" s="18"/>
      <c r="K75" s="18"/>
      <c r="L75" s="18"/>
    </row>
    <row r="76" spans="2:12" s="17" customFormat="1" ht="0" hidden="1" customHeight="1" x14ac:dyDescent="0.3">
      <c r="B76" s="18"/>
      <c r="C76" s="18"/>
      <c r="D76" s="18"/>
      <c r="E76" s="18"/>
      <c r="F76" s="18"/>
      <c r="G76" s="18"/>
      <c r="H76" s="18"/>
      <c r="J76" s="18"/>
      <c r="K76" s="18"/>
      <c r="L76" s="18"/>
    </row>
    <row r="77" spans="2:12" s="17" customFormat="1" ht="0" hidden="1" customHeight="1" x14ac:dyDescent="0.3">
      <c r="B77" s="18"/>
      <c r="C77" s="18"/>
      <c r="D77" s="18"/>
      <c r="E77" s="18"/>
      <c r="F77" s="18"/>
      <c r="G77" s="18"/>
      <c r="H77" s="18"/>
      <c r="J77" s="18"/>
      <c r="K77" s="18"/>
      <c r="L77" s="18"/>
    </row>
    <row r="78" spans="2:12" s="17" customFormat="1" ht="0" hidden="1" customHeight="1" x14ac:dyDescent="0.3">
      <c r="B78" s="18"/>
      <c r="C78" s="18"/>
      <c r="D78" s="18"/>
      <c r="E78" s="18"/>
      <c r="F78" s="18"/>
      <c r="G78" s="18"/>
      <c r="H78" s="18"/>
      <c r="J78" s="18"/>
      <c r="K78" s="18"/>
      <c r="L78" s="18"/>
    </row>
    <row r="79" spans="2:12" s="17" customFormat="1" ht="0" hidden="1" customHeight="1" x14ac:dyDescent="0.3">
      <c r="B79" s="18"/>
      <c r="C79" s="18"/>
      <c r="D79" s="18"/>
      <c r="E79" s="18"/>
      <c r="F79" s="18"/>
      <c r="G79" s="18"/>
      <c r="H79" s="18"/>
      <c r="J79" s="18"/>
      <c r="K79" s="18"/>
      <c r="L79" s="18"/>
    </row>
    <row r="80" spans="2:12" s="17" customFormat="1" ht="0" hidden="1" customHeight="1" x14ac:dyDescent="0.3">
      <c r="B80" s="18"/>
      <c r="C80" s="18"/>
      <c r="D80" s="18"/>
      <c r="E80" s="18"/>
      <c r="F80" s="18"/>
      <c r="G80" s="18"/>
      <c r="H80" s="18"/>
      <c r="J80" s="18"/>
      <c r="K80" s="18"/>
      <c r="L80" s="18"/>
    </row>
    <row r="81" spans="2:12" s="17" customFormat="1" ht="0" hidden="1" customHeight="1" x14ac:dyDescent="0.3">
      <c r="B81" s="18"/>
      <c r="C81" s="18"/>
      <c r="D81" s="18"/>
      <c r="E81" s="18"/>
      <c r="F81" s="18"/>
      <c r="G81" s="18"/>
      <c r="H81" s="18"/>
      <c r="J81" s="18"/>
      <c r="K81" s="18"/>
      <c r="L81" s="18"/>
    </row>
    <row r="82" spans="2:12" s="17" customFormat="1" ht="0" hidden="1" customHeight="1" x14ac:dyDescent="0.3">
      <c r="B82" s="18"/>
      <c r="C82" s="18"/>
      <c r="D82" s="18"/>
      <c r="E82" s="18"/>
      <c r="F82" s="18"/>
      <c r="G82" s="18"/>
      <c r="H82" s="18"/>
      <c r="J82" s="18"/>
      <c r="K82" s="18"/>
      <c r="L82" s="18"/>
    </row>
    <row r="83" spans="2:12" s="17" customFormat="1" ht="0" hidden="1" customHeight="1" x14ac:dyDescent="0.3">
      <c r="B83" s="18"/>
      <c r="C83" s="18"/>
      <c r="D83" s="18"/>
      <c r="E83" s="18"/>
      <c r="F83" s="18"/>
      <c r="G83" s="18"/>
      <c r="H83" s="18"/>
      <c r="J83" s="18"/>
      <c r="K83" s="18"/>
      <c r="L83" s="18"/>
    </row>
    <row r="84" spans="2:12" s="17" customFormat="1" ht="0" hidden="1" customHeight="1" x14ac:dyDescent="0.3">
      <c r="B84" s="18"/>
      <c r="C84" s="18"/>
      <c r="D84" s="18"/>
      <c r="E84" s="18"/>
      <c r="F84" s="18"/>
      <c r="G84" s="18"/>
      <c r="H84" s="18"/>
      <c r="J84" s="18"/>
      <c r="K84" s="18"/>
      <c r="L84" s="18"/>
    </row>
    <row r="85" spans="2:12" s="17" customFormat="1" ht="0" hidden="1" customHeight="1" x14ac:dyDescent="0.3">
      <c r="B85" s="18"/>
      <c r="C85" s="18"/>
      <c r="D85" s="18"/>
      <c r="E85" s="18"/>
      <c r="F85" s="18"/>
      <c r="G85" s="18"/>
      <c r="H85" s="18"/>
      <c r="J85" s="18"/>
      <c r="K85" s="18"/>
      <c r="L85" s="18"/>
    </row>
    <row r="86" spans="2:12" s="17" customFormat="1" ht="0" hidden="1" customHeight="1" x14ac:dyDescent="0.3">
      <c r="B86" s="18"/>
      <c r="C86" s="18"/>
      <c r="D86" s="18"/>
      <c r="E86" s="18"/>
      <c r="F86" s="18"/>
      <c r="G86" s="18"/>
      <c r="H86" s="18"/>
      <c r="J86" s="18"/>
      <c r="K86" s="18"/>
      <c r="L86" s="18"/>
    </row>
    <row r="87" spans="2:12" s="17" customFormat="1" ht="0" hidden="1" customHeight="1" x14ac:dyDescent="0.3">
      <c r="B87" s="18"/>
      <c r="C87" s="18"/>
      <c r="D87" s="18"/>
      <c r="E87" s="18"/>
      <c r="F87" s="18"/>
      <c r="G87" s="18"/>
      <c r="H87" s="18"/>
      <c r="J87" s="18"/>
      <c r="K87" s="18"/>
      <c r="L87" s="18"/>
    </row>
    <row r="88" spans="2:12" s="17" customFormat="1" ht="0" hidden="1" customHeight="1" x14ac:dyDescent="0.3">
      <c r="B88" s="18"/>
      <c r="C88" s="18"/>
      <c r="D88" s="18"/>
      <c r="E88" s="18"/>
      <c r="F88" s="18"/>
      <c r="G88" s="18"/>
      <c r="H88" s="18"/>
      <c r="J88" s="18"/>
      <c r="K88" s="18"/>
      <c r="L88" s="18"/>
    </row>
    <row r="89" spans="2:12" s="17" customFormat="1" ht="0" hidden="1" customHeight="1" x14ac:dyDescent="0.3">
      <c r="B89" s="18"/>
      <c r="C89" s="18"/>
      <c r="D89" s="18"/>
      <c r="E89" s="18"/>
      <c r="F89" s="18"/>
      <c r="G89" s="18"/>
      <c r="H89" s="18"/>
      <c r="J89" s="18"/>
      <c r="K89" s="18"/>
      <c r="L89" s="18"/>
    </row>
    <row r="90" spans="2:12" s="17" customFormat="1" ht="0" hidden="1" customHeight="1" x14ac:dyDescent="0.3">
      <c r="B90" s="18"/>
      <c r="C90" s="18"/>
      <c r="D90" s="18"/>
      <c r="E90" s="18"/>
      <c r="F90" s="18"/>
      <c r="G90" s="18"/>
      <c r="H90" s="18"/>
      <c r="J90" s="18"/>
      <c r="K90" s="18"/>
      <c r="L90" s="18"/>
    </row>
    <row r="91" spans="2:12" s="17" customFormat="1" ht="0" hidden="1" customHeight="1" x14ac:dyDescent="0.3">
      <c r="B91" s="18"/>
      <c r="C91" s="18"/>
      <c r="D91" s="18"/>
      <c r="E91" s="18"/>
      <c r="F91" s="18"/>
      <c r="G91" s="18"/>
      <c r="H91" s="18"/>
      <c r="J91" s="18"/>
      <c r="K91" s="18"/>
      <c r="L91" s="18"/>
    </row>
    <row r="92" spans="2:12" s="17" customFormat="1" ht="0" hidden="1" customHeight="1" x14ac:dyDescent="0.3">
      <c r="B92" s="18"/>
      <c r="C92" s="18"/>
      <c r="D92" s="18"/>
      <c r="E92" s="18"/>
      <c r="F92" s="18"/>
      <c r="G92" s="18"/>
      <c r="H92" s="18"/>
      <c r="J92" s="18"/>
      <c r="K92" s="18"/>
      <c r="L92" s="18"/>
    </row>
    <row r="104" spans="2:12" ht="0" hidden="1" customHeight="1" x14ac:dyDescent="0.3">
      <c r="D104" s="22"/>
    </row>
    <row r="105" spans="2:12" ht="0" hidden="1" customHeight="1" x14ac:dyDescent="0.3">
      <c r="D105" s="22"/>
    </row>
    <row r="109" spans="2:12" s="17" customFormat="1" ht="0" hidden="1" customHeight="1" x14ac:dyDescent="0.3">
      <c r="B109" s="18"/>
      <c r="C109" s="18"/>
      <c r="D109" s="18"/>
      <c r="E109" s="18"/>
      <c r="F109" s="18"/>
      <c r="G109" s="18"/>
      <c r="H109" s="18"/>
      <c r="J109" s="18"/>
      <c r="K109" s="18"/>
      <c r="L109" s="18"/>
    </row>
    <row r="110" spans="2:12" s="17" customFormat="1" ht="0" hidden="1" customHeight="1" x14ac:dyDescent="0.3">
      <c r="B110" s="18"/>
      <c r="C110" s="18"/>
      <c r="D110" s="18"/>
      <c r="E110" s="18"/>
      <c r="F110" s="18"/>
      <c r="G110" s="18"/>
      <c r="H110" s="18"/>
      <c r="J110" s="18"/>
      <c r="K110" s="18"/>
      <c r="L110" s="18"/>
    </row>
    <row r="111" spans="2:12" s="17" customFormat="1" ht="0" hidden="1" customHeight="1" x14ac:dyDescent="0.3">
      <c r="B111" s="18"/>
      <c r="C111" s="18"/>
      <c r="D111" s="18"/>
      <c r="E111" s="18"/>
      <c r="F111" s="18"/>
      <c r="G111" s="18"/>
      <c r="H111" s="18"/>
      <c r="J111" s="18"/>
      <c r="K111" s="18"/>
      <c r="L111" s="18"/>
    </row>
    <row r="112" spans="2:12" s="17" customFormat="1" ht="0" hidden="1" customHeight="1" x14ac:dyDescent="0.3">
      <c r="B112" s="18"/>
      <c r="C112" s="18"/>
      <c r="D112" s="18"/>
      <c r="E112" s="18"/>
      <c r="F112" s="18"/>
      <c r="G112" s="18"/>
      <c r="H112" s="18"/>
      <c r="J112" s="18"/>
      <c r="K112" s="18"/>
      <c r="L112" s="18"/>
    </row>
    <row r="113" spans="2:12" s="17" customFormat="1" ht="0" hidden="1" customHeight="1" x14ac:dyDescent="0.3">
      <c r="B113" s="18"/>
      <c r="C113" s="18"/>
      <c r="D113" s="18"/>
      <c r="E113" s="18"/>
      <c r="F113" s="18"/>
      <c r="G113" s="18"/>
      <c r="H113" s="18"/>
      <c r="J113" s="18"/>
      <c r="K113" s="18"/>
      <c r="L113" s="18"/>
    </row>
    <row r="114" spans="2:12" s="17" customFormat="1" ht="0" hidden="1" customHeight="1" x14ac:dyDescent="0.3">
      <c r="B114" s="18"/>
      <c r="C114" s="18"/>
      <c r="D114" s="18"/>
      <c r="E114" s="18"/>
      <c r="F114" s="18"/>
      <c r="G114" s="18"/>
      <c r="H114" s="18"/>
      <c r="J114" s="18"/>
      <c r="K114" s="18"/>
      <c r="L114" s="18"/>
    </row>
    <row r="115" spans="2:12" s="17" customFormat="1" ht="0" hidden="1" customHeight="1" x14ac:dyDescent="0.3">
      <c r="B115" s="18"/>
      <c r="C115" s="18"/>
      <c r="D115" s="18"/>
      <c r="E115" s="18"/>
      <c r="F115" s="18"/>
      <c r="G115" s="18"/>
      <c r="H115" s="18"/>
      <c r="J115" s="18"/>
      <c r="K115" s="18"/>
      <c r="L115" s="18"/>
    </row>
    <row r="116" spans="2:12" s="17" customFormat="1" ht="0" hidden="1" customHeight="1" x14ac:dyDescent="0.3">
      <c r="B116" s="18"/>
      <c r="C116" s="18"/>
      <c r="D116" s="18"/>
      <c r="E116" s="18"/>
      <c r="F116" s="18"/>
      <c r="G116" s="18"/>
      <c r="H116" s="18"/>
      <c r="J116" s="18"/>
      <c r="K116" s="18"/>
      <c r="L116" s="18"/>
    </row>
    <row r="117" spans="2:12" s="17" customFormat="1" ht="0" hidden="1" customHeight="1" x14ac:dyDescent="0.3">
      <c r="B117" s="18"/>
      <c r="C117" s="18"/>
      <c r="D117" s="18"/>
      <c r="E117" s="18"/>
      <c r="F117" s="18"/>
      <c r="G117" s="18"/>
      <c r="H117" s="18"/>
      <c r="J117" s="18"/>
      <c r="K117" s="18"/>
      <c r="L117" s="18"/>
    </row>
    <row r="118" spans="2:12" s="17" customFormat="1" ht="0" hidden="1" customHeight="1" x14ac:dyDescent="0.3">
      <c r="B118" s="18"/>
      <c r="C118" s="18"/>
      <c r="D118" s="18"/>
      <c r="E118" s="18"/>
      <c r="F118" s="18"/>
      <c r="G118" s="18"/>
      <c r="H118" s="18"/>
      <c r="J118" s="18"/>
      <c r="K118" s="18"/>
      <c r="L118" s="18"/>
    </row>
    <row r="119" spans="2:12" s="17" customFormat="1" ht="0" hidden="1" customHeight="1" x14ac:dyDescent="0.3">
      <c r="B119" s="18"/>
      <c r="C119" s="18"/>
      <c r="D119" s="18"/>
      <c r="E119" s="18"/>
      <c r="F119" s="18"/>
      <c r="G119" s="18"/>
      <c r="H119" s="18"/>
      <c r="J119" s="18"/>
      <c r="K119" s="18"/>
      <c r="L119" s="18"/>
    </row>
    <row r="120" spans="2:12" s="17" customFormat="1" ht="0" hidden="1" customHeight="1" x14ac:dyDescent="0.3">
      <c r="B120" s="18"/>
      <c r="C120" s="18"/>
      <c r="D120" s="18"/>
      <c r="E120" s="18"/>
      <c r="F120" s="18"/>
      <c r="G120" s="18"/>
      <c r="H120" s="18"/>
      <c r="J120" s="18"/>
      <c r="K120" s="18"/>
      <c r="L120" s="18"/>
    </row>
    <row r="121" spans="2:12" s="17" customFormat="1" ht="0" hidden="1" customHeight="1" x14ac:dyDescent="0.3">
      <c r="B121" s="18"/>
      <c r="C121" s="18"/>
      <c r="D121" s="18"/>
      <c r="E121" s="18"/>
      <c r="F121" s="18"/>
      <c r="G121" s="18"/>
      <c r="H121" s="18"/>
      <c r="J121" s="18"/>
      <c r="K121" s="18"/>
      <c r="L121" s="18"/>
    </row>
    <row r="122" spans="2:12" s="17" customFormat="1" ht="0" hidden="1" customHeight="1" x14ac:dyDescent="0.3">
      <c r="B122" s="18"/>
      <c r="C122" s="18"/>
      <c r="D122" s="18"/>
      <c r="E122" s="18"/>
      <c r="F122" s="18"/>
      <c r="G122" s="18"/>
      <c r="H122" s="18"/>
      <c r="J122" s="18"/>
      <c r="K122" s="18"/>
      <c r="L122" s="18"/>
    </row>
    <row r="123" spans="2:12" s="17" customFormat="1" ht="0" hidden="1" customHeight="1" x14ac:dyDescent="0.3">
      <c r="B123" s="18"/>
      <c r="C123" s="18"/>
      <c r="D123" s="18"/>
      <c r="E123" s="18"/>
      <c r="F123" s="18"/>
      <c r="G123" s="18"/>
      <c r="H123" s="18"/>
      <c r="J123" s="18"/>
      <c r="K123" s="18"/>
      <c r="L123" s="18"/>
    </row>
    <row r="124" spans="2:12" s="17" customFormat="1" ht="0" hidden="1" customHeight="1" x14ac:dyDescent="0.3">
      <c r="B124" s="18"/>
      <c r="C124" s="18"/>
      <c r="D124" s="18"/>
      <c r="E124" s="18"/>
      <c r="F124" s="18"/>
      <c r="G124" s="18"/>
      <c r="H124" s="18"/>
      <c r="J124" s="18"/>
      <c r="K124" s="18"/>
      <c r="L124" s="18"/>
    </row>
    <row r="127" spans="2:12" ht="0" hidden="1" customHeight="1" x14ac:dyDescent="0.3">
      <c r="B127" s="18" t="s">
        <v>27</v>
      </c>
    </row>
    <row r="135" spans="2:12" ht="0" hidden="1" customHeight="1" x14ac:dyDescent="0.3">
      <c r="B135" s="18" t="s">
        <v>28</v>
      </c>
    </row>
    <row r="141" spans="2:12" s="17" customFormat="1" ht="0" hidden="1" customHeight="1" x14ac:dyDescent="0.3">
      <c r="B141" s="18"/>
      <c r="C141" s="18"/>
      <c r="D141" s="18"/>
      <c r="E141" s="18"/>
      <c r="F141" s="18"/>
      <c r="G141" s="18"/>
      <c r="H141" s="18"/>
      <c r="J141" s="18"/>
      <c r="K141" s="18"/>
      <c r="L141" s="18"/>
    </row>
    <row r="142" spans="2:12" s="17" customFormat="1" ht="0" hidden="1" customHeight="1" x14ac:dyDescent="0.3">
      <c r="B142" s="18"/>
      <c r="C142" s="18"/>
      <c r="D142" s="18"/>
      <c r="E142" s="18"/>
      <c r="F142" s="18"/>
      <c r="G142" s="18"/>
      <c r="H142" s="18"/>
      <c r="J142" s="18"/>
      <c r="K142" s="18"/>
      <c r="L142" s="18"/>
    </row>
    <row r="143" spans="2:12" s="17" customFormat="1" ht="0" hidden="1" customHeight="1" x14ac:dyDescent="0.3">
      <c r="B143" s="18"/>
      <c r="C143" s="18"/>
      <c r="D143" s="18"/>
      <c r="E143" s="18"/>
      <c r="F143" s="18"/>
      <c r="G143" s="18"/>
      <c r="H143" s="18"/>
      <c r="J143" s="18"/>
      <c r="K143" s="18"/>
      <c r="L143" s="18"/>
    </row>
    <row r="144" spans="2:12" s="17" customFormat="1" ht="0" hidden="1" customHeight="1" x14ac:dyDescent="0.3">
      <c r="B144" s="18"/>
      <c r="C144" s="18"/>
      <c r="D144" s="18"/>
      <c r="E144" s="18"/>
      <c r="F144" s="18"/>
      <c r="G144" s="18"/>
      <c r="H144" s="18"/>
      <c r="J144" s="18"/>
      <c r="K144" s="18"/>
      <c r="L144" s="18"/>
    </row>
    <row r="145" spans="2:12" s="17" customFormat="1" ht="0" hidden="1" customHeight="1" x14ac:dyDescent="0.3">
      <c r="B145" s="18"/>
      <c r="C145" s="18"/>
      <c r="D145" s="18"/>
      <c r="E145" s="18"/>
      <c r="F145" s="18"/>
      <c r="G145" s="18"/>
      <c r="H145" s="18"/>
      <c r="J145" s="18"/>
      <c r="K145" s="18"/>
      <c r="L145" s="18"/>
    </row>
    <row r="146" spans="2:12" s="17" customFormat="1" ht="0" hidden="1" customHeight="1" x14ac:dyDescent="0.3">
      <c r="B146" s="18"/>
      <c r="C146" s="18"/>
      <c r="D146" s="18"/>
      <c r="E146" s="18"/>
      <c r="F146" s="18"/>
      <c r="G146" s="18"/>
      <c r="H146" s="18"/>
      <c r="J146" s="18"/>
      <c r="K146" s="18"/>
      <c r="L146" s="18"/>
    </row>
    <row r="147" spans="2:12" s="17" customFormat="1" ht="0" hidden="1" customHeight="1" x14ac:dyDescent="0.3">
      <c r="B147" s="18"/>
      <c r="C147" s="18"/>
      <c r="D147" s="18"/>
      <c r="E147" s="18"/>
      <c r="F147" s="18"/>
      <c r="G147" s="18"/>
      <c r="H147" s="18"/>
      <c r="J147" s="18"/>
      <c r="K147" s="18"/>
      <c r="L147" s="18"/>
    </row>
    <row r="148" spans="2:12" s="17" customFormat="1" ht="0" hidden="1" customHeight="1" x14ac:dyDescent="0.3">
      <c r="B148" s="18"/>
      <c r="C148" s="18"/>
      <c r="D148" s="18"/>
      <c r="E148" s="18"/>
      <c r="F148" s="18"/>
      <c r="G148" s="18"/>
      <c r="H148" s="18"/>
      <c r="J148" s="18"/>
      <c r="K148" s="18"/>
      <c r="L148" s="18"/>
    </row>
    <row r="149" spans="2:12" s="17" customFormat="1" ht="0" hidden="1" customHeight="1" x14ac:dyDescent="0.3">
      <c r="B149" s="18"/>
      <c r="C149" s="18"/>
      <c r="D149" s="18"/>
      <c r="E149" s="18"/>
      <c r="F149" s="18"/>
      <c r="G149" s="18"/>
      <c r="H149" s="18"/>
      <c r="J149" s="18"/>
      <c r="K149" s="18"/>
      <c r="L149" s="18"/>
    </row>
    <row r="150" spans="2:12" s="17" customFormat="1" ht="0" hidden="1" customHeight="1" x14ac:dyDescent="0.3">
      <c r="B150" s="18"/>
      <c r="C150" s="18"/>
      <c r="D150" s="18"/>
      <c r="E150" s="18"/>
      <c r="F150" s="18"/>
      <c r="G150" s="18"/>
      <c r="H150" s="18"/>
      <c r="J150" s="18"/>
      <c r="K150" s="18"/>
      <c r="L150" s="18"/>
    </row>
    <row r="151" spans="2:12" s="17" customFormat="1" ht="0" hidden="1" customHeight="1" x14ac:dyDescent="0.3">
      <c r="B151" s="18"/>
      <c r="C151" s="18"/>
      <c r="D151" s="18"/>
      <c r="E151" s="18"/>
      <c r="F151" s="18"/>
      <c r="G151" s="18"/>
      <c r="H151" s="18"/>
      <c r="J151" s="18"/>
      <c r="K151" s="18"/>
      <c r="L151" s="18"/>
    </row>
    <row r="152" spans="2:12" s="17" customFormat="1" ht="0" hidden="1" customHeight="1" x14ac:dyDescent="0.3">
      <c r="B152" s="18"/>
      <c r="C152" s="18"/>
      <c r="D152" s="18"/>
      <c r="E152" s="18"/>
      <c r="F152" s="18"/>
      <c r="G152" s="18"/>
      <c r="H152" s="18"/>
      <c r="J152" s="18"/>
      <c r="K152" s="18"/>
      <c r="L152" s="18"/>
    </row>
    <row r="153" spans="2:12" s="17" customFormat="1" ht="0" hidden="1" customHeight="1" x14ac:dyDescent="0.3">
      <c r="B153" s="18"/>
      <c r="C153" s="18"/>
      <c r="D153" s="18"/>
      <c r="E153" s="18"/>
      <c r="F153" s="18"/>
      <c r="G153" s="18"/>
      <c r="H153" s="18"/>
      <c r="J153" s="18"/>
      <c r="K153" s="18"/>
      <c r="L153" s="18"/>
    </row>
    <row r="154" spans="2:12" s="17" customFormat="1" ht="0" hidden="1" customHeight="1" x14ac:dyDescent="0.3">
      <c r="B154" s="18"/>
      <c r="C154" s="18"/>
      <c r="D154" s="18"/>
      <c r="E154" s="18"/>
      <c r="F154" s="18"/>
      <c r="G154" s="18"/>
      <c r="H154" s="18"/>
      <c r="J154" s="18"/>
      <c r="K154" s="18"/>
      <c r="L154" s="18"/>
    </row>
    <row r="155" spans="2:12" s="17" customFormat="1" ht="0" hidden="1" customHeight="1" x14ac:dyDescent="0.3">
      <c r="B155" s="18"/>
      <c r="C155" s="18"/>
      <c r="D155" s="18"/>
      <c r="E155" s="18"/>
      <c r="F155" s="18"/>
      <c r="G155" s="18"/>
      <c r="H155" s="18"/>
      <c r="J155" s="18"/>
      <c r="K155" s="18"/>
      <c r="L155" s="18"/>
    </row>
    <row r="156" spans="2:12" s="17" customFormat="1" ht="0" hidden="1" customHeight="1" x14ac:dyDescent="0.3">
      <c r="B156" s="18"/>
      <c r="C156" s="18"/>
      <c r="D156" s="18"/>
      <c r="E156" s="18"/>
      <c r="F156" s="18"/>
      <c r="G156" s="18"/>
      <c r="H156" s="18"/>
      <c r="J156" s="18"/>
      <c r="K156" s="18"/>
      <c r="L156" s="18"/>
    </row>
    <row r="157" spans="2:12" s="17" customFormat="1" ht="0" hidden="1" customHeight="1" x14ac:dyDescent="0.3">
      <c r="B157" s="18"/>
      <c r="C157" s="18"/>
      <c r="D157" s="18"/>
      <c r="E157" s="18"/>
      <c r="F157" s="18"/>
      <c r="G157" s="18"/>
      <c r="H157" s="18"/>
      <c r="J157" s="18"/>
      <c r="K157" s="18"/>
      <c r="L157" s="18"/>
    </row>
    <row r="158" spans="2:12" s="17" customFormat="1" ht="0" hidden="1" customHeight="1" x14ac:dyDescent="0.3">
      <c r="B158" s="18"/>
      <c r="C158" s="18"/>
      <c r="D158" s="18"/>
      <c r="E158" s="18"/>
      <c r="F158" s="18"/>
      <c r="G158" s="18"/>
      <c r="H158" s="18"/>
      <c r="J158" s="18"/>
      <c r="K158" s="18"/>
      <c r="L158" s="18"/>
    </row>
    <row r="159" spans="2:12" s="17" customFormat="1" ht="0" hidden="1" customHeight="1" x14ac:dyDescent="0.3">
      <c r="B159" s="18"/>
      <c r="C159" s="18"/>
      <c r="D159" s="18"/>
      <c r="E159" s="18"/>
      <c r="F159" s="18"/>
      <c r="G159" s="18"/>
      <c r="H159" s="18"/>
      <c r="J159" s="18"/>
      <c r="K159" s="18"/>
      <c r="L159" s="18"/>
    </row>
    <row r="160" spans="2:12" s="17" customFormat="1" ht="0" hidden="1" customHeight="1" x14ac:dyDescent="0.3">
      <c r="B160" s="18"/>
      <c r="C160" s="18"/>
      <c r="D160" s="18"/>
      <c r="E160" s="18"/>
      <c r="F160" s="18"/>
      <c r="G160" s="18"/>
      <c r="H160" s="18"/>
      <c r="J160" s="18"/>
      <c r="K160" s="18"/>
      <c r="L160" s="18"/>
    </row>
    <row r="161" spans="2:12" s="17" customFormat="1" ht="0" hidden="1" customHeight="1" x14ac:dyDescent="0.3">
      <c r="B161" s="18"/>
      <c r="C161" s="18"/>
      <c r="D161" s="18"/>
      <c r="E161" s="18"/>
      <c r="F161" s="18"/>
      <c r="G161" s="18"/>
      <c r="H161" s="18"/>
      <c r="J161" s="18"/>
      <c r="K161" s="18"/>
      <c r="L161" s="18"/>
    </row>
    <row r="162" spans="2:12" s="17" customFormat="1" ht="0" hidden="1" customHeight="1" x14ac:dyDescent="0.3">
      <c r="B162" s="18"/>
      <c r="C162" s="18"/>
      <c r="D162" s="18"/>
      <c r="E162" s="18"/>
      <c r="F162" s="18"/>
      <c r="G162" s="18"/>
      <c r="H162" s="18"/>
      <c r="J162" s="18"/>
      <c r="K162" s="18"/>
      <c r="L162" s="18"/>
    </row>
    <row r="163" spans="2:12" s="17" customFormat="1" ht="0" hidden="1" customHeight="1" x14ac:dyDescent="0.3">
      <c r="B163" s="18"/>
      <c r="C163" s="18"/>
      <c r="D163" s="18"/>
      <c r="E163" s="18"/>
      <c r="F163" s="18"/>
      <c r="G163" s="18"/>
      <c r="H163" s="18"/>
      <c r="J163" s="18"/>
      <c r="K163" s="18"/>
      <c r="L163" s="18"/>
    </row>
    <row r="164" spans="2:12" s="17" customFormat="1" ht="0" hidden="1" customHeight="1" x14ac:dyDescent="0.3">
      <c r="B164" s="18"/>
      <c r="C164" s="18"/>
      <c r="D164" s="18"/>
      <c r="E164" s="18"/>
      <c r="F164" s="18"/>
      <c r="G164" s="18"/>
      <c r="H164" s="18"/>
      <c r="J164" s="18"/>
      <c r="K164" s="18"/>
      <c r="L164" s="18"/>
    </row>
    <row r="165" spans="2:12" s="17" customFormat="1" ht="0" hidden="1" customHeight="1" x14ac:dyDescent="0.3">
      <c r="B165" s="18"/>
      <c r="C165" s="18"/>
      <c r="D165" s="18"/>
      <c r="E165" s="18"/>
      <c r="F165" s="18"/>
      <c r="G165" s="18"/>
      <c r="H165" s="18"/>
      <c r="J165" s="18"/>
      <c r="K165" s="18"/>
      <c r="L165" s="18"/>
    </row>
    <row r="166" spans="2:12" s="17" customFormat="1" ht="0" hidden="1" customHeight="1" x14ac:dyDescent="0.3">
      <c r="B166" s="18"/>
      <c r="C166" s="18"/>
      <c r="D166" s="18"/>
      <c r="E166" s="18"/>
      <c r="F166" s="18"/>
      <c r="G166" s="18"/>
      <c r="H166" s="18"/>
      <c r="J166" s="18"/>
      <c r="K166" s="18"/>
      <c r="L166" s="18"/>
    </row>
    <row r="167" spans="2:12" s="17" customFormat="1" ht="0" hidden="1" customHeight="1" x14ac:dyDescent="0.3">
      <c r="B167" s="18"/>
      <c r="C167" s="18"/>
      <c r="D167" s="18"/>
      <c r="E167" s="18"/>
      <c r="F167" s="18"/>
      <c r="G167" s="18"/>
      <c r="H167" s="18"/>
      <c r="J167" s="18"/>
      <c r="K167" s="18"/>
      <c r="L167" s="18"/>
    </row>
    <row r="168" spans="2:12" s="17" customFormat="1" ht="0" hidden="1" customHeight="1" x14ac:dyDescent="0.3">
      <c r="B168" s="18"/>
      <c r="C168" s="18"/>
      <c r="D168" s="18"/>
      <c r="E168" s="18"/>
      <c r="F168" s="18"/>
      <c r="G168" s="18"/>
      <c r="H168" s="18"/>
      <c r="J168" s="18"/>
      <c r="K168" s="18"/>
      <c r="L168" s="18"/>
    </row>
    <row r="169" spans="2:12" s="17" customFormat="1" ht="0" hidden="1" customHeight="1" x14ac:dyDescent="0.3">
      <c r="B169" s="18"/>
      <c r="C169" s="18"/>
      <c r="D169" s="18"/>
      <c r="E169" s="18"/>
      <c r="F169" s="18"/>
      <c r="G169" s="18"/>
      <c r="H169" s="18"/>
      <c r="J169" s="18"/>
      <c r="K169" s="18"/>
      <c r="L169" s="18"/>
    </row>
    <row r="170" spans="2:12" s="17" customFormat="1" ht="0" hidden="1" customHeight="1" x14ac:dyDescent="0.3">
      <c r="B170" s="18"/>
      <c r="C170" s="18"/>
      <c r="D170" s="18"/>
      <c r="E170" s="18"/>
      <c r="F170" s="18"/>
      <c r="G170" s="18"/>
      <c r="H170" s="18"/>
      <c r="J170" s="18"/>
      <c r="K170" s="18"/>
      <c r="L170" s="18"/>
    </row>
    <row r="171" spans="2:12" s="17" customFormat="1" ht="0" hidden="1" customHeight="1" x14ac:dyDescent="0.3">
      <c r="B171" s="18"/>
      <c r="C171" s="18"/>
      <c r="D171" s="18"/>
      <c r="E171" s="18"/>
      <c r="F171" s="18"/>
      <c r="G171" s="18"/>
      <c r="H171" s="18"/>
      <c r="J171" s="18"/>
      <c r="K171" s="18"/>
      <c r="L171" s="18"/>
    </row>
  </sheetData>
  <sheetProtection formatCells="0" formatColumns="0" formatRows="0" selectLockedCells="1" selectUnlockedCells="1"/>
  <mergeCells count="22">
    <mergeCell ref="B30:K30"/>
    <mergeCell ref="B32:K32"/>
    <mergeCell ref="B5:K5"/>
    <mergeCell ref="B7:K7"/>
    <mergeCell ref="B9:K9"/>
    <mergeCell ref="B11:K11"/>
    <mergeCell ref="B13:K13"/>
    <mergeCell ref="B28:K28"/>
    <mergeCell ref="B2:E2"/>
    <mergeCell ref="B22:K22"/>
    <mergeCell ref="B26:K26"/>
    <mergeCell ref="B15:K15"/>
    <mergeCell ref="B18:K18"/>
    <mergeCell ref="B20:K20"/>
    <mergeCell ref="B24:K24"/>
    <mergeCell ref="B43:K43"/>
    <mergeCell ref="B45:K45"/>
    <mergeCell ref="B34:K34"/>
    <mergeCell ref="A37:K37"/>
    <mergeCell ref="A38:K38"/>
    <mergeCell ref="B40:K40"/>
    <mergeCell ref="A36:K36"/>
  </mergeCells>
  <printOptions horizontalCentered="1"/>
  <pageMargins left="0.70866141732283472" right="0.70866141732283472" top="0.98425196850393704" bottom="0.74803149606299213" header="0.31496062992125984" footer="0.31496062992125984"/>
  <pageSetup paperSize="9" scale="43" orientation="landscape" r:id="rId1"/>
  <headerFooter scaleWithDoc="0">
    <oddHeader xml:space="preserve">&amp;C&amp;"-,Negrito"Ministério da Gestão e da Inovação em Serviços Públicos&amp;"-,Regular"
Secretaria de Serviços Compartilhados
</oddHeader>
    <oddFooter>&amp;C&amp;"Arial,Negrito"&amp;8Página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5</xdr:col>
                    <xdr:colOff>1250950</xdr:colOff>
                    <xdr:row>16</xdr:row>
                    <xdr:rowOff>76200</xdr:rowOff>
                  </from>
                  <to>
                    <xdr:col>10</xdr:col>
                    <xdr:colOff>857250</xdr:colOff>
                    <xdr:row>16</xdr:row>
                    <xdr:rowOff>749300</xdr:rowOff>
                  </to>
                </anchor>
              </controlPr>
            </control>
          </mc:Choice>
        </mc:AlternateContent>
        <mc:AlternateContent xmlns:mc="http://schemas.openxmlformats.org/markup-compatibility/2006">
          <mc:Choice Requires="x14">
            <control shapeId="1027" r:id="rId5" name="Option Button 3">
              <controlPr defaultSize="0" autoFill="0" autoLine="0" autoPict="0">
                <anchor moveWithCells="1">
                  <from>
                    <xdr:col>5</xdr:col>
                    <xdr:colOff>1543050</xdr:colOff>
                    <xdr:row>16</xdr:row>
                    <xdr:rowOff>298450</xdr:rowOff>
                  </from>
                  <to>
                    <xdr:col>7</xdr:col>
                    <xdr:colOff>209550</xdr:colOff>
                    <xdr:row>16</xdr:row>
                    <xdr:rowOff>615950</xdr:rowOff>
                  </to>
                </anchor>
              </controlPr>
            </control>
          </mc:Choice>
        </mc:AlternateContent>
        <mc:AlternateContent xmlns:mc="http://schemas.openxmlformats.org/markup-compatibility/2006">
          <mc:Choice Requires="x14">
            <control shapeId="1029" r:id="rId6" name="Option Button 5">
              <controlPr defaultSize="0" autoFill="0" autoLine="0" autoPict="0" altText="24 Meses">
                <anchor moveWithCells="1">
                  <from>
                    <xdr:col>6</xdr:col>
                    <xdr:colOff>1530350</xdr:colOff>
                    <xdr:row>16</xdr:row>
                    <xdr:rowOff>304800</xdr:rowOff>
                  </from>
                  <to>
                    <xdr:col>7</xdr:col>
                    <xdr:colOff>927100</xdr:colOff>
                    <xdr:row>16</xdr:row>
                    <xdr:rowOff>622300</xdr:rowOff>
                  </to>
                </anchor>
              </controlPr>
            </control>
          </mc:Choice>
        </mc:AlternateContent>
        <mc:AlternateContent xmlns:mc="http://schemas.openxmlformats.org/markup-compatibility/2006">
          <mc:Choice Requires="x14">
            <control shapeId="1030" r:id="rId7" name="Option Button 6">
              <controlPr defaultSize="0" autoFill="0" autoLine="0" autoPict="0" altText="36 Meses">
                <anchor moveWithCells="1">
                  <from>
                    <xdr:col>7</xdr:col>
                    <xdr:colOff>1498600</xdr:colOff>
                    <xdr:row>16</xdr:row>
                    <xdr:rowOff>304800</xdr:rowOff>
                  </from>
                  <to>
                    <xdr:col>8</xdr:col>
                    <xdr:colOff>927100</xdr:colOff>
                    <xdr:row>16</xdr:row>
                    <xdr:rowOff>622300</xdr:rowOff>
                  </to>
                </anchor>
              </controlPr>
            </control>
          </mc:Choice>
        </mc:AlternateContent>
        <mc:AlternateContent xmlns:mc="http://schemas.openxmlformats.org/markup-compatibility/2006">
          <mc:Choice Requires="x14">
            <control shapeId="1032" r:id="rId8" name="Option Button 8">
              <controlPr defaultSize="0" autoFill="0" autoLine="0" autoPict="0">
                <anchor moveWithCells="1">
                  <from>
                    <xdr:col>8</xdr:col>
                    <xdr:colOff>1327150</xdr:colOff>
                    <xdr:row>16</xdr:row>
                    <xdr:rowOff>368300</xdr:rowOff>
                  </from>
                  <to>
                    <xdr:col>9</xdr:col>
                    <xdr:colOff>571500</xdr:colOff>
                    <xdr:row>16</xdr:row>
                    <xdr:rowOff>584200</xdr:rowOff>
                  </to>
                </anchor>
              </controlPr>
            </control>
          </mc:Choice>
        </mc:AlternateContent>
        <mc:AlternateContent xmlns:mc="http://schemas.openxmlformats.org/markup-compatibility/2006">
          <mc:Choice Requires="x14">
            <control shapeId="1033" r:id="rId9" name="Option Button 9">
              <controlPr defaultSize="0" autoFill="0" autoLine="0" autoPict="0">
                <anchor moveWithCells="1">
                  <from>
                    <xdr:col>9</xdr:col>
                    <xdr:colOff>1263650</xdr:colOff>
                    <xdr:row>16</xdr:row>
                    <xdr:rowOff>368300</xdr:rowOff>
                  </from>
                  <to>
                    <xdr:col>10</xdr:col>
                    <xdr:colOff>660400</xdr:colOff>
                    <xdr:row>16</xdr:row>
                    <xdr:rowOff>590550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19016-783B-4D08-8B00-6485ACFDE10E}">
  <sheetPr published="0" codeName="Planilha15">
    <tabColor theme="4" tint="0.79998168889431442"/>
    <pageSetUpPr fitToPage="1"/>
  </sheetPr>
  <dimension ref="A1:K335"/>
  <sheetViews>
    <sheetView showGridLines="0" topLeftCell="A63" zoomScale="115" zoomScaleNormal="115" workbookViewId="0">
      <selection activeCell="D69" sqref="D69:D75"/>
    </sheetView>
  </sheetViews>
  <sheetFormatPr defaultColWidth="8.7265625" defaultRowHeight="14" zeroHeight="1" x14ac:dyDescent="0.3"/>
  <cols>
    <col min="1" max="1" width="9.54296875" style="7" customWidth="1"/>
    <col min="2" max="2" width="44.1796875" style="9" customWidth="1"/>
    <col min="3" max="3" width="14.54296875" style="117" customWidth="1"/>
    <col min="4" max="4" width="17.54296875" style="9" customWidth="1"/>
    <col min="5" max="5" width="15.7265625" style="9" customWidth="1"/>
    <col min="6" max="6" width="14.81640625" style="9" customWidth="1"/>
    <col min="7" max="7" width="20.1796875" style="9" customWidth="1"/>
    <col min="8" max="8" width="13" style="122" customWidth="1"/>
    <col min="9" max="11" width="8.7265625" style="131"/>
    <col min="12" max="255" width="8.7265625" style="9"/>
    <col min="256" max="256" width="8.7265625" style="9" customWidth="1"/>
    <col min="257" max="257" width="7.1796875" style="9" customWidth="1"/>
    <col min="258" max="258" width="55.1796875" style="9" customWidth="1"/>
    <col min="259" max="259" width="10.1796875" style="9" customWidth="1"/>
    <col min="260" max="260" width="12.81640625" style="9" customWidth="1"/>
    <col min="261" max="261" width="12.453125" style="9" customWidth="1"/>
    <col min="262" max="262" width="12.81640625" style="9" customWidth="1"/>
    <col min="263" max="263" width="8.7265625" style="9" customWidth="1"/>
    <col min="264" max="511" width="8.7265625" style="9"/>
    <col min="512" max="512" width="8.7265625" style="9" customWidth="1"/>
    <col min="513" max="513" width="7.1796875" style="9" customWidth="1"/>
    <col min="514" max="514" width="55.1796875" style="9" customWidth="1"/>
    <col min="515" max="515" width="10.1796875" style="9" customWidth="1"/>
    <col min="516" max="516" width="12.81640625" style="9" customWidth="1"/>
    <col min="517" max="517" width="12.453125" style="9" customWidth="1"/>
    <col min="518" max="518" width="12.81640625" style="9" customWidth="1"/>
    <col min="519" max="519" width="8.7265625" style="9" customWidth="1"/>
    <col min="520" max="767" width="8.7265625" style="9"/>
    <col min="768" max="768" width="8.7265625" style="9" customWidth="1"/>
    <col min="769" max="769" width="7.1796875" style="9" customWidth="1"/>
    <col min="770" max="770" width="55.1796875" style="9" customWidth="1"/>
    <col min="771" max="771" width="10.1796875" style="9" customWidth="1"/>
    <col min="772" max="772" width="12.81640625" style="9" customWidth="1"/>
    <col min="773" max="773" width="12.453125" style="9" customWidth="1"/>
    <col min="774" max="774" width="12.81640625" style="9" customWidth="1"/>
    <col min="775" max="775" width="8.7265625" style="9" customWidth="1"/>
    <col min="776" max="1023" width="8.7265625" style="9"/>
    <col min="1024" max="1024" width="8.7265625" style="9" customWidth="1"/>
    <col min="1025" max="1025" width="7.1796875" style="9" customWidth="1"/>
    <col min="1026" max="1026" width="55.1796875" style="9" customWidth="1"/>
    <col min="1027" max="1027" width="10.1796875" style="9" customWidth="1"/>
    <col min="1028" max="1028" width="12.81640625" style="9" customWidth="1"/>
    <col min="1029" max="1029" width="12.453125" style="9" customWidth="1"/>
    <col min="1030" max="1030" width="12.81640625" style="9" customWidth="1"/>
    <col min="1031" max="1031" width="8.7265625" style="9" customWidth="1"/>
    <col min="1032" max="1279" width="8.7265625" style="9"/>
    <col min="1280" max="1280" width="8.7265625" style="9" customWidth="1"/>
    <col min="1281" max="1281" width="7.1796875" style="9" customWidth="1"/>
    <col min="1282" max="1282" width="55.1796875" style="9" customWidth="1"/>
    <col min="1283" max="1283" width="10.1796875" style="9" customWidth="1"/>
    <col min="1284" max="1284" width="12.81640625" style="9" customWidth="1"/>
    <col min="1285" max="1285" width="12.453125" style="9" customWidth="1"/>
    <col min="1286" max="1286" width="12.81640625" style="9" customWidth="1"/>
    <col min="1287" max="1287" width="8.7265625" style="9" customWidth="1"/>
    <col min="1288" max="1535" width="8.7265625" style="9"/>
    <col min="1536" max="1536" width="8.7265625" style="9" customWidth="1"/>
    <col min="1537" max="1537" width="7.1796875" style="9" customWidth="1"/>
    <col min="1538" max="1538" width="55.1796875" style="9" customWidth="1"/>
    <col min="1539" max="1539" width="10.1796875" style="9" customWidth="1"/>
    <col min="1540" max="1540" width="12.81640625" style="9" customWidth="1"/>
    <col min="1541" max="1541" width="12.453125" style="9" customWidth="1"/>
    <col min="1542" max="1542" width="12.81640625" style="9" customWidth="1"/>
    <col min="1543" max="1543" width="8.7265625" style="9" customWidth="1"/>
    <col min="1544" max="1791" width="8.7265625" style="9"/>
    <col min="1792" max="1792" width="8.7265625" style="9" customWidth="1"/>
    <col min="1793" max="1793" width="7.1796875" style="9" customWidth="1"/>
    <col min="1794" max="1794" width="55.1796875" style="9" customWidth="1"/>
    <col min="1795" max="1795" width="10.1796875" style="9" customWidth="1"/>
    <col min="1796" max="1796" width="12.81640625" style="9" customWidth="1"/>
    <col min="1797" max="1797" width="12.453125" style="9" customWidth="1"/>
    <col min="1798" max="1798" width="12.81640625" style="9" customWidth="1"/>
    <col min="1799" max="1799" width="8.7265625" style="9" customWidth="1"/>
    <col min="1800" max="2047" width="8.7265625" style="9"/>
    <col min="2048" max="2048" width="8.7265625" style="9" customWidth="1"/>
    <col min="2049" max="2049" width="7.1796875" style="9" customWidth="1"/>
    <col min="2050" max="2050" width="55.1796875" style="9" customWidth="1"/>
    <col min="2051" max="2051" width="10.1796875" style="9" customWidth="1"/>
    <col min="2052" max="2052" width="12.81640625" style="9" customWidth="1"/>
    <col min="2053" max="2053" width="12.453125" style="9" customWidth="1"/>
    <col min="2054" max="2054" width="12.81640625" style="9" customWidth="1"/>
    <col min="2055" max="2055" width="8.7265625" style="9" customWidth="1"/>
    <col min="2056" max="2303" width="8.7265625" style="9"/>
    <col min="2304" max="2304" width="8.7265625" style="9" customWidth="1"/>
    <col min="2305" max="2305" width="7.1796875" style="9" customWidth="1"/>
    <col min="2306" max="2306" width="55.1796875" style="9" customWidth="1"/>
    <col min="2307" max="2307" width="10.1796875" style="9" customWidth="1"/>
    <col min="2308" max="2308" width="12.81640625" style="9" customWidth="1"/>
    <col min="2309" max="2309" width="12.453125" style="9" customWidth="1"/>
    <col min="2310" max="2310" width="12.81640625" style="9" customWidth="1"/>
    <col min="2311" max="2311" width="8.7265625" style="9" customWidth="1"/>
    <col min="2312" max="2559" width="8.7265625" style="9"/>
    <col min="2560" max="2560" width="8.7265625" style="9" customWidth="1"/>
    <col min="2561" max="2561" width="7.1796875" style="9" customWidth="1"/>
    <col min="2562" max="2562" width="55.1796875" style="9" customWidth="1"/>
    <col min="2563" max="2563" width="10.1796875" style="9" customWidth="1"/>
    <col min="2564" max="2564" width="12.81640625" style="9" customWidth="1"/>
    <col min="2565" max="2565" width="12.453125" style="9" customWidth="1"/>
    <col min="2566" max="2566" width="12.81640625" style="9" customWidth="1"/>
    <col min="2567" max="2567" width="8.7265625" style="9" customWidth="1"/>
    <col min="2568" max="2815" width="8.7265625" style="9"/>
    <col min="2816" max="2816" width="8.7265625" style="9" customWidth="1"/>
    <col min="2817" max="2817" width="7.1796875" style="9" customWidth="1"/>
    <col min="2818" max="2818" width="55.1796875" style="9" customWidth="1"/>
    <col min="2819" max="2819" width="10.1796875" style="9" customWidth="1"/>
    <col min="2820" max="2820" width="12.81640625" style="9" customWidth="1"/>
    <col min="2821" max="2821" width="12.453125" style="9" customWidth="1"/>
    <col min="2822" max="2822" width="12.81640625" style="9" customWidth="1"/>
    <col min="2823" max="2823" width="8.7265625" style="9" customWidth="1"/>
    <col min="2824" max="3071" width="8.7265625" style="9"/>
    <col min="3072" max="3072" width="8.7265625" style="9" customWidth="1"/>
    <col min="3073" max="3073" width="7.1796875" style="9" customWidth="1"/>
    <col min="3074" max="3074" width="55.1796875" style="9" customWidth="1"/>
    <col min="3075" max="3075" width="10.1796875" style="9" customWidth="1"/>
    <col min="3076" max="3076" width="12.81640625" style="9" customWidth="1"/>
    <col min="3077" max="3077" width="12.453125" style="9" customWidth="1"/>
    <col min="3078" max="3078" width="12.81640625" style="9" customWidth="1"/>
    <col min="3079" max="3079" width="8.7265625" style="9" customWidth="1"/>
    <col min="3080" max="3327" width="8.7265625" style="9"/>
    <col min="3328" max="3328" width="8.7265625" style="9" customWidth="1"/>
    <col min="3329" max="3329" width="7.1796875" style="9" customWidth="1"/>
    <col min="3330" max="3330" width="55.1796875" style="9" customWidth="1"/>
    <col min="3331" max="3331" width="10.1796875" style="9" customWidth="1"/>
    <col min="3332" max="3332" width="12.81640625" style="9" customWidth="1"/>
    <col min="3333" max="3333" width="12.453125" style="9" customWidth="1"/>
    <col min="3334" max="3334" width="12.81640625" style="9" customWidth="1"/>
    <col min="3335" max="3335" width="8.7265625" style="9" customWidth="1"/>
    <col min="3336" max="3583" width="8.7265625" style="9"/>
    <col min="3584" max="3584" width="8.7265625" style="9" customWidth="1"/>
    <col min="3585" max="3585" width="7.1796875" style="9" customWidth="1"/>
    <col min="3586" max="3586" width="55.1796875" style="9" customWidth="1"/>
    <col min="3587" max="3587" width="10.1796875" style="9" customWidth="1"/>
    <col min="3588" max="3588" width="12.81640625" style="9" customWidth="1"/>
    <col min="3589" max="3589" width="12.453125" style="9" customWidth="1"/>
    <col min="3590" max="3590" width="12.81640625" style="9" customWidth="1"/>
    <col min="3591" max="3591" width="8.7265625" style="9" customWidth="1"/>
    <col min="3592" max="3839" width="8.7265625" style="9"/>
    <col min="3840" max="3840" width="8.7265625" style="9" customWidth="1"/>
    <col min="3841" max="3841" width="7.1796875" style="9" customWidth="1"/>
    <col min="3842" max="3842" width="55.1796875" style="9" customWidth="1"/>
    <col min="3843" max="3843" width="10.1796875" style="9" customWidth="1"/>
    <col min="3844" max="3844" width="12.81640625" style="9" customWidth="1"/>
    <col min="3845" max="3845" width="12.453125" style="9" customWidth="1"/>
    <col min="3846" max="3846" width="12.81640625" style="9" customWidth="1"/>
    <col min="3847" max="3847" width="8.7265625" style="9" customWidth="1"/>
    <col min="3848" max="4095" width="8.7265625" style="9"/>
    <col min="4096" max="4096" width="8.7265625" style="9" customWidth="1"/>
    <col min="4097" max="4097" width="7.1796875" style="9" customWidth="1"/>
    <col min="4098" max="4098" width="55.1796875" style="9" customWidth="1"/>
    <col min="4099" max="4099" width="10.1796875" style="9" customWidth="1"/>
    <col min="4100" max="4100" width="12.81640625" style="9" customWidth="1"/>
    <col min="4101" max="4101" width="12.453125" style="9" customWidth="1"/>
    <col min="4102" max="4102" width="12.81640625" style="9" customWidth="1"/>
    <col min="4103" max="4103" width="8.7265625" style="9" customWidth="1"/>
    <col min="4104" max="4351" width="8.7265625" style="9"/>
    <col min="4352" max="4352" width="8.7265625" style="9" customWidth="1"/>
    <col min="4353" max="4353" width="7.1796875" style="9" customWidth="1"/>
    <col min="4354" max="4354" width="55.1796875" style="9" customWidth="1"/>
    <col min="4355" max="4355" width="10.1796875" style="9" customWidth="1"/>
    <col min="4356" max="4356" width="12.81640625" style="9" customWidth="1"/>
    <col min="4357" max="4357" width="12.453125" style="9" customWidth="1"/>
    <col min="4358" max="4358" width="12.81640625" style="9" customWidth="1"/>
    <col min="4359" max="4359" width="8.7265625" style="9" customWidth="1"/>
    <col min="4360" max="4607" width="8.7265625" style="9"/>
    <col min="4608" max="4608" width="8.7265625" style="9" customWidth="1"/>
    <col min="4609" max="4609" width="7.1796875" style="9" customWidth="1"/>
    <col min="4610" max="4610" width="55.1796875" style="9" customWidth="1"/>
    <col min="4611" max="4611" width="10.1796875" style="9" customWidth="1"/>
    <col min="4612" max="4612" width="12.81640625" style="9" customWidth="1"/>
    <col min="4613" max="4613" width="12.453125" style="9" customWidth="1"/>
    <col min="4614" max="4614" width="12.81640625" style="9" customWidth="1"/>
    <col min="4615" max="4615" width="8.7265625" style="9" customWidth="1"/>
    <col min="4616" max="4863" width="8.7265625" style="9"/>
    <col min="4864" max="4864" width="8.7265625" style="9" customWidth="1"/>
    <col min="4865" max="4865" width="7.1796875" style="9" customWidth="1"/>
    <col min="4866" max="4866" width="55.1796875" style="9" customWidth="1"/>
    <col min="4867" max="4867" width="10.1796875" style="9" customWidth="1"/>
    <col min="4868" max="4868" width="12.81640625" style="9" customWidth="1"/>
    <col min="4869" max="4869" width="12.453125" style="9" customWidth="1"/>
    <col min="4870" max="4870" width="12.81640625" style="9" customWidth="1"/>
    <col min="4871" max="4871" width="8.7265625" style="9" customWidth="1"/>
    <col min="4872" max="5119" width="8.7265625" style="9"/>
    <col min="5120" max="5120" width="8.7265625" style="9" customWidth="1"/>
    <col min="5121" max="5121" width="7.1796875" style="9" customWidth="1"/>
    <col min="5122" max="5122" width="55.1796875" style="9" customWidth="1"/>
    <col min="5123" max="5123" width="10.1796875" style="9" customWidth="1"/>
    <col min="5124" max="5124" width="12.81640625" style="9" customWidth="1"/>
    <col min="5125" max="5125" width="12.453125" style="9" customWidth="1"/>
    <col min="5126" max="5126" width="12.81640625" style="9" customWidth="1"/>
    <col min="5127" max="5127" width="8.7265625" style="9" customWidth="1"/>
    <col min="5128" max="5375" width="8.7265625" style="9"/>
    <col min="5376" max="5376" width="8.7265625" style="9" customWidth="1"/>
    <col min="5377" max="5377" width="7.1796875" style="9" customWidth="1"/>
    <col min="5378" max="5378" width="55.1796875" style="9" customWidth="1"/>
    <col min="5379" max="5379" width="10.1796875" style="9" customWidth="1"/>
    <col min="5380" max="5380" width="12.81640625" style="9" customWidth="1"/>
    <col min="5381" max="5381" width="12.453125" style="9" customWidth="1"/>
    <col min="5382" max="5382" width="12.81640625" style="9" customWidth="1"/>
    <col min="5383" max="5383" width="8.7265625" style="9" customWidth="1"/>
    <col min="5384" max="5631" width="8.7265625" style="9"/>
    <col min="5632" max="5632" width="8.7265625" style="9" customWidth="1"/>
    <col min="5633" max="5633" width="7.1796875" style="9" customWidth="1"/>
    <col min="5634" max="5634" width="55.1796875" style="9" customWidth="1"/>
    <col min="5635" max="5635" width="10.1796875" style="9" customWidth="1"/>
    <col min="5636" max="5636" width="12.81640625" style="9" customWidth="1"/>
    <col min="5637" max="5637" width="12.453125" style="9" customWidth="1"/>
    <col min="5638" max="5638" width="12.81640625" style="9" customWidth="1"/>
    <col min="5639" max="5639" width="8.7265625" style="9" customWidth="1"/>
    <col min="5640" max="5887" width="8.7265625" style="9"/>
    <col min="5888" max="5888" width="8.7265625" style="9" customWidth="1"/>
    <col min="5889" max="5889" width="7.1796875" style="9" customWidth="1"/>
    <col min="5890" max="5890" width="55.1796875" style="9" customWidth="1"/>
    <col min="5891" max="5891" width="10.1796875" style="9" customWidth="1"/>
    <col min="5892" max="5892" width="12.81640625" style="9" customWidth="1"/>
    <col min="5893" max="5893" width="12.453125" style="9" customWidth="1"/>
    <col min="5894" max="5894" width="12.81640625" style="9" customWidth="1"/>
    <col min="5895" max="5895" width="8.7265625" style="9" customWidth="1"/>
    <col min="5896" max="6143" width="8.7265625" style="9"/>
    <col min="6144" max="6144" width="8.7265625" style="9" customWidth="1"/>
    <col min="6145" max="6145" width="7.1796875" style="9" customWidth="1"/>
    <col min="6146" max="6146" width="55.1796875" style="9" customWidth="1"/>
    <col min="6147" max="6147" width="10.1796875" style="9" customWidth="1"/>
    <col min="6148" max="6148" width="12.81640625" style="9" customWidth="1"/>
    <col min="6149" max="6149" width="12.453125" style="9" customWidth="1"/>
    <col min="6150" max="6150" width="12.81640625" style="9" customWidth="1"/>
    <col min="6151" max="6151" width="8.7265625" style="9" customWidth="1"/>
    <col min="6152" max="6399" width="8.7265625" style="9"/>
    <col min="6400" max="6400" width="8.7265625" style="9" customWidth="1"/>
    <col min="6401" max="6401" width="7.1796875" style="9" customWidth="1"/>
    <col min="6402" max="6402" width="55.1796875" style="9" customWidth="1"/>
    <col min="6403" max="6403" width="10.1796875" style="9" customWidth="1"/>
    <col min="6404" max="6404" width="12.81640625" style="9" customWidth="1"/>
    <col min="6405" max="6405" width="12.453125" style="9" customWidth="1"/>
    <col min="6406" max="6406" width="12.81640625" style="9" customWidth="1"/>
    <col min="6407" max="6407" width="8.7265625" style="9" customWidth="1"/>
    <col min="6408" max="6655" width="8.7265625" style="9"/>
    <col min="6656" max="6656" width="8.7265625" style="9" customWidth="1"/>
    <col min="6657" max="6657" width="7.1796875" style="9" customWidth="1"/>
    <col min="6658" max="6658" width="55.1796875" style="9" customWidth="1"/>
    <col min="6659" max="6659" width="10.1796875" style="9" customWidth="1"/>
    <col min="6660" max="6660" width="12.81640625" style="9" customWidth="1"/>
    <col min="6661" max="6661" width="12.453125" style="9" customWidth="1"/>
    <col min="6662" max="6662" width="12.81640625" style="9" customWidth="1"/>
    <col min="6663" max="6663" width="8.7265625" style="9" customWidth="1"/>
    <col min="6664" max="6911" width="8.7265625" style="9"/>
    <col min="6912" max="6912" width="8.7265625" style="9" customWidth="1"/>
    <col min="6913" max="6913" width="7.1796875" style="9" customWidth="1"/>
    <col min="6914" max="6914" width="55.1796875" style="9" customWidth="1"/>
    <col min="6915" max="6915" width="10.1796875" style="9" customWidth="1"/>
    <col min="6916" max="6916" width="12.81640625" style="9" customWidth="1"/>
    <col min="6917" max="6917" width="12.453125" style="9" customWidth="1"/>
    <col min="6918" max="6918" width="12.81640625" style="9" customWidth="1"/>
    <col min="6919" max="6919" width="8.7265625" style="9" customWidth="1"/>
    <col min="6920" max="7167" width="8.7265625" style="9"/>
    <col min="7168" max="7168" width="8.7265625" style="9" customWidth="1"/>
    <col min="7169" max="7169" width="7.1796875" style="9" customWidth="1"/>
    <col min="7170" max="7170" width="55.1796875" style="9" customWidth="1"/>
    <col min="7171" max="7171" width="10.1796875" style="9" customWidth="1"/>
    <col min="7172" max="7172" width="12.81640625" style="9" customWidth="1"/>
    <col min="7173" max="7173" width="12.453125" style="9" customWidth="1"/>
    <col min="7174" max="7174" width="12.81640625" style="9" customWidth="1"/>
    <col min="7175" max="7175" width="8.7265625" style="9" customWidth="1"/>
    <col min="7176" max="7423" width="8.7265625" style="9"/>
    <col min="7424" max="7424" width="8.7265625" style="9" customWidth="1"/>
    <col min="7425" max="7425" width="7.1796875" style="9" customWidth="1"/>
    <col min="7426" max="7426" width="55.1796875" style="9" customWidth="1"/>
    <col min="7427" max="7427" width="10.1796875" style="9" customWidth="1"/>
    <col min="7428" max="7428" width="12.81640625" style="9" customWidth="1"/>
    <col min="7429" max="7429" width="12.453125" style="9" customWidth="1"/>
    <col min="7430" max="7430" width="12.81640625" style="9" customWidth="1"/>
    <col min="7431" max="7431" width="8.7265625" style="9" customWidth="1"/>
    <col min="7432" max="7679" width="8.7265625" style="9"/>
    <col min="7680" max="7680" width="8.7265625" style="9" customWidth="1"/>
    <col min="7681" max="7681" width="7.1796875" style="9" customWidth="1"/>
    <col min="7682" max="7682" width="55.1796875" style="9" customWidth="1"/>
    <col min="7683" max="7683" width="10.1796875" style="9" customWidth="1"/>
    <col min="7684" max="7684" width="12.81640625" style="9" customWidth="1"/>
    <col min="7685" max="7685" width="12.453125" style="9" customWidth="1"/>
    <col min="7686" max="7686" width="12.81640625" style="9" customWidth="1"/>
    <col min="7687" max="7687" width="8.7265625" style="9" customWidth="1"/>
    <col min="7688" max="7935" width="8.7265625" style="9"/>
    <col min="7936" max="7936" width="8.7265625" style="9" customWidth="1"/>
    <col min="7937" max="7937" width="7.1796875" style="9" customWidth="1"/>
    <col min="7938" max="7938" width="55.1796875" style="9" customWidth="1"/>
    <col min="7939" max="7939" width="10.1796875" style="9" customWidth="1"/>
    <col min="7940" max="7940" width="12.81640625" style="9" customWidth="1"/>
    <col min="7941" max="7941" width="12.453125" style="9" customWidth="1"/>
    <col min="7942" max="7942" width="12.81640625" style="9" customWidth="1"/>
    <col min="7943" max="7943" width="8.7265625" style="9" customWidth="1"/>
    <col min="7944" max="8191" width="8.7265625" style="9"/>
    <col min="8192" max="8192" width="8.7265625" style="9" customWidth="1"/>
    <col min="8193" max="8193" width="7.1796875" style="9" customWidth="1"/>
    <col min="8194" max="8194" width="55.1796875" style="9" customWidth="1"/>
    <col min="8195" max="8195" width="10.1796875" style="9" customWidth="1"/>
    <col min="8196" max="8196" width="12.81640625" style="9" customWidth="1"/>
    <col min="8197" max="8197" width="12.453125" style="9" customWidth="1"/>
    <col min="8198" max="8198" width="12.81640625" style="9" customWidth="1"/>
    <col min="8199" max="8199" width="8.7265625" style="9" customWidth="1"/>
    <col min="8200" max="8447" width="8.7265625" style="9"/>
    <col min="8448" max="8448" width="8.7265625" style="9" customWidth="1"/>
    <col min="8449" max="8449" width="7.1796875" style="9" customWidth="1"/>
    <col min="8450" max="8450" width="55.1796875" style="9" customWidth="1"/>
    <col min="8451" max="8451" width="10.1796875" style="9" customWidth="1"/>
    <col min="8452" max="8452" width="12.81640625" style="9" customWidth="1"/>
    <col min="8453" max="8453" width="12.453125" style="9" customWidth="1"/>
    <col min="8454" max="8454" width="12.81640625" style="9" customWidth="1"/>
    <col min="8455" max="8455" width="8.7265625" style="9" customWidth="1"/>
    <col min="8456" max="8703" width="8.7265625" style="9"/>
    <col min="8704" max="8704" width="8.7265625" style="9" customWidth="1"/>
    <col min="8705" max="8705" width="7.1796875" style="9" customWidth="1"/>
    <col min="8706" max="8706" width="55.1796875" style="9" customWidth="1"/>
    <col min="8707" max="8707" width="10.1796875" style="9" customWidth="1"/>
    <col min="8708" max="8708" width="12.81640625" style="9" customWidth="1"/>
    <col min="8709" max="8709" width="12.453125" style="9" customWidth="1"/>
    <col min="8710" max="8710" width="12.81640625" style="9" customWidth="1"/>
    <col min="8711" max="8711" width="8.7265625" style="9" customWidth="1"/>
    <col min="8712" max="8959" width="8.7265625" style="9"/>
    <col min="8960" max="8960" width="8.7265625" style="9" customWidth="1"/>
    <col min="8961" max="8961" width="7.1796875" style="9" customWidth="1"/>
    <col min="8962" max="8962" width="55.1796875" style="9" customWidth="1"/>
    <col min="8963" max="8963" width="10.1796875" style="9" customWidth="1"/>
    <col min="8964" max="8964" width="12.81640625" style="9" customWidth="1"/>
    <col min="8965" max="8965" width="12.453125" style="9" customWidth="1"/>
    <col min="8966" max="8966" width="12.81640625" style="9" customWidth="1"/>
    <col min="8967" max="8967" width="8.7265625" style="9" customWidth="1"/>
    <col min="8968" max="9215" width="8.7265625" style="9"/>
    <col min="9216" max="9216" width="8.7265625" style="9" customWidth="1"/>
    <col min="9217" max="9217" width="7.1796875" style="9" customWidth="1"/>
    <col min="9218" max="9218" width="55.1796875" style="9" customWidth="1"/>
    <col min="9219" max="9219" width="10.1796875" style="9" customWidth="1"/>
    <col min="9220" max="9220" width="12.81640625" style="9" customWidth="1"/>
    <col min="9221" max="9221" width="12.453125" style="9" customWidth="1"/>
    <col min="9222" max="9222" width="12.81640625" style="9" customWidth="1"/>
    <col min="9223" max="9223" width="8.7265625" style="9" customWidth="1"/>
    <col min="9224" max="9471" width="8.7265625" style="9"/>
    <col min="9472" max="9472" width="8.7265625" style="9" customWidth="1"/>
    <col min="9473" max="9473" width="7.1796875" style="9" customWidth="1"/>
    <col min="9474" max="9474" width="55.1796875" style="9" customWidth="1"/>
    <col min="9475" max="9475" width="10.1796875" style="9" customWidth="1"/>
    <col min="9476" max="9476" width="12.81640625" style="9" customWidth="1"/>
    <col min="9477" max="9477" width="12.453125" style="9" customWidth="1"/>
    <col min="9478" max="9478" width="12.81640625" style="9" customWidth="1"/>
    <col min="9479" max="9479" width="8.7265625" style="9" customWidth="1"/>
    <col min="9480" max="9727" width="8.7265625" style="9"/>
    <col min="9728" max="9728" width="8.7265625" style="9" customWidth="1"/>
    <col min="9729" max="9729" width="7.1796875" style="9" customWidth="1"/>
    <col min="9730" max="9730" width="55.1796875" style="9" customWidth="1"/>
    <col min="9731" max="9731" width="10.1796875" style="9" customWidth="1"/>
    <col min="9732" max="9732" width="12.81640625" style="9" customWidth="1"/>
    <col min="9733" max="9733" width="12.453125" style="9" customWidth="1"/>
    <col min="9734" max="9734" width="12.81640625" style="9" customWidth="1"/>
    <col min="9735" max="9735" width="8.7265625" style="9" customWidth="1"/>
    <col min="9736" max="9983" width="8.7265625" style="9"/>
    <col min="9984" max="9984" width="8.7265625" style="9" customWidth="1"/>
    <col min="9985" max="9985" width="7.1796875" style="9" customWidth="1"/>
    <col min="9986" max="9986" width="55.1796875" style="9" customWidth="1"/>
    <col min="9987" max="9987" width="10.1796875" style="9" customWidth="1"/>
    <col min="9988" max="9988" width="12.81640625" style="9" customWidth="1"/>
    <col min="9989" max="9989" width="12.453125" style="9" customWidth="1"/>
    <col min="9990" max="9990" width="12.81640625" style="9" customWidth="1"/>
    <col min="9991" max="9991" width="8.7265625" style="9" customWidth="1"/>
    <col min="9992" max="10239" width="8.7265625" style="9"/>
    <col min="10240" max="10240" width="8.7265625" style="9" customWidth="1"/>
    <col min="10241" max="10241" width="7.1796875" style="9" customWidth="1"/>
    <col min="10242" max="10242" width="55.1796875" style="9" customWidth="1"/>
    <col min="10243" max="10243" width="10.1796875" style="9" customWidth="1"/>
    <col min="10244" max="10244" width="12.81640625" style="9" customWidth="1"/>
    <col min="10245" max="10245" width="12.453125" style="9" customWidth="1"/>
    <col min="10246" max="10246" width="12.81640625" style="9" customWidth="1"/>
    <col min="10247" max="10247" width="8.7265625" style="9" customWidth="1"/>
    <col min="10248" max="10495" width="8.7265625" style="9"/>
    <col min="10496" max="10496" width="8.7265625" style="9" customWidth="1"/>
    <col min="10497" max="10497" width="7.1796875" style="9" customWidth="1"/>
    <col min="10498" max="10498" width="55.1796875" style="9" customWidth="1"/>
    <col min="10499" max="10499" width="10.1796875" style="9" customWidth="1"/>
    <col min="10500" max="10500" width="12.81640625" style="9" customWidth="1"/>
    <col min="10501" max="10501" width="12.453125" style="9" customWidth="1"/>
    <col min="10502" max="10502" width="12.81640625" style="9" customWidth="1"/>
    <col min="10503" max="10503" width="8.7265625" style="9" customWidth="1"/>
    <col min="10504" max="10751" width="8.7265625" style="9"/>
    <col min="10752" max="10752" width="8.7265625" style="9" customWidth="1"/>
    <col min="10753" max="10753" width="7.1796875" style="9" customWidth="1"/>
    <col min="10754" max="10754" width="55.1796875" style="9" customWidth="1"/>
    <col min="10755" max="10755" width="10.1796875" style="9" customWidth="1"/>
    <col min="10756" max="10756" width="12.81640625" style="9" customWidth="1"/>
    <col min="10757" max="10757" width="12.453125" style="9" customWidth="1"/>
    <col min="10758" max="10758" width="12.81640625" style="9" customWidth="1"/>
    <col min="10759" max="10759" width="8.7265625" style="9" customWidth="1"/>
    <col min="10760" max="11007" width="8.7265625" style="9"/>
    <col min="11008" max="11008" width="8.7265625" style="9" customWidth="1"/>
    <col min="11009" max="11009" width="7.1796875" style="9" customWidth="1"/>
    <col min="11010" max="11010" width="55.1796875" style="9" customWidth="1"/>
    <col min="11011" max="11011" width="10.1796875" style="9" customWidth="1"/>
    <col min="11012" max="11012" width="12.81640625" style="9" customWidth="1"/>
    <col min="11013" max="11013" width="12.453125" style="9" customWidth="1"/>
    <col min="11014" max="11014" width="12.81640625" style="9" customWidth="1"/>
    <col min="11015" max="11015" width="8.7265625" style="9" customWidth="1"/>
    <col min="11016" max="11263" width="8.7265625" style="9"/>
    <col min="11264" max="11264" width="8.7265625" style="9" customWidth="1"/>
    <col min="11265" max="11265" width="7.1796875" style="9" customWidth="1"/>
    <col min="11266" max="11266" width="55.1796875" style="9" customWidth="1"/>
    <col min="11267" max="11267" width="10.1796875" style="9" customWidth="1"/>
    <col min="11268" max="11268" width="12.81640625" style="9" customWidth="1"/>
    <col min="11269" max="11269" width="12.453125" style="9" customWidth="1"/>
    <col min="11270" max="11270" width="12.81640625" style="9" customWidth="1"/>
    <col min="11271" max="11271" width="8.7265625" style="9" customWidth="1"/>
    <col min="11272" max="11519" width="8.7265625" style="9"/>
    <col min="11520" max="11520" width="8.7265625" style="9" customWidth="1"/>
    <col min="11521" max="11521" width="7.1796875" style="9" customWidth="1"/>
    <col min="11522" max="11522" width="55.1796875" style="9" customWidth="1"/>
    <col min="11523" max="11523" width="10.1796875" style="9" customWidth="1"/>
    <col min="11524" max="11524" width="12.81640625" style="9" customWidth="1"/>
    <col min="11525" max="11525" width="12.453125" style="9" customWidth="1"/>
    <col min="11526" max="11526" width="12.81640625" style="9" customWidth="1"/>
    <col min="11527" max="11527" width="8.7265625" style="9" customWidth="1"/>
    <col min="11528" max="11775" width="8.7265625" style="9"/>
    <col min="11776" max="11776" width="8.7265625" style="9" customWidth="1"/>
    <col min="11777" max="11777" width="7.1796875" style="9" customWidth="1"/>
    <col min="11778" max="11778" width="55.1796875" style="9" customWidth="1"/>
    <col min="11779" max="11779" width="10.1796875" style="9" customWidth="1"/>
    <col min="11780" max="11780" width="12.81640625" style="9" customWidth="1"/>
    <col min="11781" max="11781" width="12.453125" style="9" customWidth="1"/>
    <col min="11782" max="11782" width="12.81640625" style="9" customWidth="1"/>
    <col min="11783" max="11783" width="8.7265625" style="9" customWidth="1"/>
    <col min="11784" max="12031" width="8.7265625" style="9"/>
    <col min="12032" max="12032" width="8.7265625" style="9" customWidth="1"/>
    <col min="12033" max="12033" width="7.1796875" style="9" customWidth="1"/>
    <col min="12034" max="12034" width="55.1796875" style="9" customWidth="1"/>
    <col min="12035" max="12035" width="10.1796875" style="9" customWidth="1"/>
    <col min="12036" max="12036" width="12.81640625" style="9" customWidth="1"/>
    <col min="12037" max="12037" width="12.453125" style="9" customWidth="1"/>
    <col min="12038" max="12038" width="12.81640625" style="9" customWidth="1"/>
    <col min="12039" max="12039" width="8.7265625" style="9" customWidth="1"/>
    <col min="12040" max="12287" width="8.7265625" style="9"/>
    <col min="12288" max="12288" width="8.7265625" style="9" customWidth="1"/>
    <col min="12289" max="12289" width="7.1796875" style="9" customWidth="1"/>
    <col min="12290" max="12290" width="55.1796875" style="9" customWidth="1"/>
    <col min="12291" max="12291" width="10.1796875" style="9" customWidth="1"/>
    <col min="12292" max="12292" width="12.81640625" style="9" customWidth="1"/>
    <col min="12293" max="12293" width="12.453125" style="9" customWidth="1"/>
    <col min="12294" max="12294" width="12.81640625" style="9" customWidth="1"/>
    <col min="12295" max="12295" width="8.7265625" style="9" customWidth="1"/>
    <col min="12296" max="12543" width="8.7265625" style="9"/>
    <col min="12544" max="12544" width="8.7265625" style="9" customWidth="1"/>
    <col min="12545" max="12545" width="7.1796875" style="9" customWidth="1"/>
    <col min="12546" max="12546" width="55.1796875" style="9" customWidth="1"/>
    <col min="12547" max="12547" width="10.1796875" style="9" customWidth="1"/>
    <col min="12548" max="12548" width="12.81640625" style="9" customWidth="1"/>
    <col min="12549" max="12549" width="12.453125" style="9" customWidth="1"/>
    <col min="12550" max="12550" width="12.81640625" style="9" customWidth="1"/>
    <col min="12551" max="12551" width="8.7265625" style="9" customWidth="1"/>
    <col min="12552" max="12799" width="8.7265625" style="9"/>
    <col min="12800" max="12800" width="8.7265625" style="9" customWidth="1"/>
    <col min="12801" max="12801" width="7.1796875" style="9" customWidth="1"/>
    <col min="12802" max="12802" width="55.1796875" style="9" customWidth="1"/>
    <col min="12803" max="12803" width="10.1796875" style="9" customWidth="1"/>
    <col min="12804" max="12804" width="12.81640625" style="9" customWidth="1"/>
    <col min="12805" max="12805" width="12.453125" style="9" customWidth="1"/>
    <col min="12806" max="12806" width="12.81640625" style="9" customWidth="1"/>
    <col min="12807" max="12807" width="8.7265625" style="9" customWidth="1"/>
    <col min="12808" max="13055" width="8.7265625" style="9"/>
    <col min="13056" max="13056" width="8.7265625" style="9" customWidth="1"/>
    <col min="13057" max="13057" width="7.1796875" style="9" customWidth="1"/>
    <col min="13058" max="13058" width="55.1796875" style="9" customWidth="1"/>
    <col min="13059" max="13059" width="10.1796875" style="9" customWidth="1"/>
    <col min="13060" max="13060" width="12.81640625" style="9" customWidth="1"/>
    <col min="13061" max="13061" width="12.453125" style="9" customWidth="1"/>
    <col min="13062" max="13062" width="12.81640625" style="9" customWidth="1"/>
    <col min="13063" max="13063" width="8.7265625" style="9" customWidth="1"/>
    <col min="13064" max="13311" width="8.7265625" style="9"/>
    <col min="13312" max="13312" width="8.7265625" style="9" customWidth="1"/>
    <col min="13313" max="13313" width="7.1796875" style="9" customWidth="1"/>
    <col min="13314" max="13314" width="55.1796875" style="9" customWidth="1"/>
    <col min="13315" max="13315" width="10.1796875" style="9" customWidth="1"/>
    <col min="13316" max="13316" width="12.81640625" style="9" customWidth="1"/>
    <col min="13317" max="13317" width="12.453125" style="9" customWidth="1"/>
    <col min="13318" max="13318" width="12.81640625" style="9" customWidth="1"/>
    <col min="13319" max="13319" width="8.7265625" style="9" customWidth="1"/>
    <col min="13320" max="13567" width="8.7265625" style="9"/>
    <col min="13568" max="13568" width="8.7265625" style="9" customWidth="1"/>
    <col min="13569" max="13569" width="7.1796875" style="9" customWidth="1"/>
    <col min="13570" max="13570" width="55.1796875" style="9" customWidth="1"/>
    <col min="13571" max="13571" width="10.1796875" style="9" customWidth="1"/>
    <col min="13572" max="13572" width="12.81640625" style="9" customWidth="1"/>
    <col min="13573" max="13573" width="12.453125" style="9" customWidth="1"/>
    <col min="13574" max="13574" width="12.81640625" style="9" customWidth="1"/>
    <col min="13575" max="13575" width="8.7265625" style="9" customWidth="1"/>
    <col min="13576" max="13823" width="8.7265625" style="9"/>
    <col min="13824" max="13824" width="8.7265625" style="9" customWidth="1"/>
    <col min="13825" max="13825" width="7.1796875" style="9" customWidth="1"/>
    <col min="13826" max="13826" width="55.1796875" style="9" customWidth="1"/>
    <col min="13827" max="13827" width="10.1796875" style="9" customWidth="1"/>
    <col min="13828" max="13828" width="12.81640625" style="9" customWidth="1"/>
    <col min="13829" max="13829" width="12.453125" style="9" customWidth="1"/>
    <col min="13830" max="13830" width="12.81640625" style="9" customWidth="1"/>
    <col min="13831" max="13831" width="8.7265625" style="9" customWidth="1"/>
    <col min="13832" max="14079" width="8.7265625" style="9"/>
    <col min="14080" max="14080" width="8.7265625" style="9" customWidth="1"/>
    <col min="14081" max="14081" width="7.1796875" style="9" customWidth="1"/>
    <col min="14082" max="14082" width="55.1796875" style="9" customWidth="1"/>
    <col min="14083" max="14083" width="10.1796875" style="9" customWidth="1"/>
    <col min="14084" max="14084" width="12.81640625" style="9" customWidth="1"/>
    <col min="14085" max="14085" width="12.453125" style="9" customWidth="1"/>
    <col min="14086" max="14086" width="12.81640625" style="9" customWidth="1"/>
    <col min="14087" max="14087" width="8.7265625" style="9" customWidth="1"/>
    <col min="14088" max="14335" width="8.7265625" style="9"/>
    <col min="14336" max="14336" width="8.7265625" style="9" customWidth="1"/>
    <col min="14337" max="14337" width="7.1796875" style="9" customWidth="1"/>
    <col min="14338" max="14338" width="55.1796875" style="9" customWidth="1"/>
    <col min="14339" max="14339" width="10.1796875" style="9" customWidth="1"/>
    <col min="14340" max="14340" width="12.81640625" style="9" customWidth="1"/>
    <col min="14341" max="14341" width="12.453125" style="9" customWidth="1"/>
    <col min="14342" max="14342" width="12.81640625" style="9" customWidth="1"/>
    <col min="14343" max="14343" width="8.7265625" style="9" customWidth="1"/>
    <col min="14344" max="14591" width="8.7265625" style="9"/>
    <col min="14592" max="14592" width="8.7265625" style="9" customWidth="1"/>
    <col min="14593" max="14593" width="7.1796875" style="9" customWidth="1"/>
    <col min="14594" max="14594" width="55.1796875" style="9" customWidth="1"/>
    <col min="14595" max="14595" width="10.1796875" style="9" customWidth="1"/>
    <col min="14596" max="14596" width="12.81640625" style="9" customWidth="1"/>
    <col min="14597" max="14597" width="12.453125" style="9" customWidth="1"/>
    <col min="14598" max="14598" width="12.81640625" style="9" customWidth="1"/>
    <col min="14599" max="14599" width="8.7265625" style="9" customWidth="1"/>
    <col min="14600" max="14847" width="8.7265625" style="9"/>
    <col min="14848" max="14848" width="8.7265625" style="9" customWidth="1"/>
    <col min="14849" max="14849" width="7.1796875" style="9" customWidth="1"/>
    <col min="14850" max="14850" width="55.1796875" style="9" customWidth="1"/>
    <col min="14851" max="14851" width="10.1796875" style="9" customWidth="1"/>
    <col min="14852" max="14852" width="12.81640625" style="9" customWidth="1"/>
    <col min="14853" max="14853" width="12.453125" style="9" customWidth="1"/>
    <col min="14854" max="14854" width="12.81640625" style="9" customWidth="1"/>
    <col min="14855" max="14855" width="8.7265625" style="9" customWidth="1"/>
    <col min="14856" max="15103" width="8.7265625" style="9"/>
    <col min="15104" max="15104" width="8.7265625" style="9" customWidth="1"/>
    <col min="15105" max="15105" width="7.1796875" style="9" customWidth="1"/>
    <col min="15106" max="15106" width="55.1796875" style="9" customWidth="1"/>
    <col min="15107" max="15107" width="10.1796875" style="9" customWidth="1"/>
    <col min="15108" max="15108" width="12.81640625" style="9" customWidth="1"/>
    <col min="15109" max="15109" width="12.453125" style="9" customWidth="1"/>
    <col min="15110" max="15110" width="12.81640625" style="9" customWidth="1"/>
    <col min="15111" max="15111" width="8.7265625" style="9" customWidth="1"/>
    <col min="15112" max="15359" width="8.7265625" style="9"/>
    <col min="15360" max="15360" width="8.7265625" style="9" customWidth="1"/>
    <col min="15361" max="15361" width="7.1796875" style="9" customWidth="1"/>
    <col min="15362" max="15362" width="55.1796875" style="9" customWidth="1"/>
    <col min="15363" max="15363" width="10.1796875" style="9" customWidth="1"/>
    <col min="15364" max="15364" width="12.81640625" style="9" customWidth="1"/>
    <col min="15365" max="15365" width="12.453125" style="9" customWidth="1"/>
    <col min="15366" max="15366" width="12.81640625" style="9" customWidth="1"/>
    <col min="15367" max="15367" width="8.7265625" style="9" customWidth="1"/>
    <col min="15368" max="15615" width="8.7265625" style="9"/>
    <col min="15616" max="15616" width="8.7265625" style="9" customWidth="1"/>
    <col min="15617" max="15617" width="7.1796875" style="9" customWidth="1"/>
    <col min="15618" max="15618" width="55.1796875" style="9" customWidth="1"/>
    <col min="15619" max="15619" width="10.1796875" style="9" customWidth="1"/>
    <col min="15620" max="15620" width="12.81640625" style="9" customWidth="1"/>
    <col min="15621" max="15621" width="12.453125" style="9" customWidth="1"/>
    <col min="15622" max="15622" width="12.81640625" style="9" customWidth="1"/>
    <col min="15623" max="15623" width="8.7265625" style="9" customWidth="1"/>
    <col min="15624" max="15871" width="8.7265625" style="9"/>
    <col min="15872" max="15872" width="8.7265625" style="9" customWidth="1"/>
    <col min="15873" max="15873" width="7.1796875" style="9" customWidth="1"/>
    <col min="15874" max="15874" width="55.1796875" style="9" customWidth="1"/>
    <col min="15875" max="15875" width="10.1796875" style="9" customWidth="1"/>
    <col min="15876" max="15876" width="12.81640625" style="9" customWidth="1"/>
    <col min="15877" max="15877" width="12.453125" style="9" customWidth="1"/>
    <col min="15878" max="15878" width="12.81640625" style="9" customWidth="1"/>
    <col min="15879" max="15879" width="8.7265625" style="9" customWidth="1"/>
    <col min="15880" max="16127" width="8.7265625" style="9"/>
    <col min="16128" max="16128" width="8.7265625" style="9" customWidth="1"/>
    <col min="16129" max="16129" width="7.1796875" style="9" customWidth="1"/>
    <col min="16130" max="16130" width="55.1796875" style="9" customWidth="1"/>
    <col min="16131" max="16131" width="10.1796875" style="9" customWidth="1"/>
    <col min="16132" max="16132" width="12.81640625" style="9" customWidth="1"/>
    <col min="16133" max="16133" width="12.453125" style="9" customWidth="1"/>
    <col min="16134" max="16134" width="12.81640625" style="9" customWidth="1"/>
    <col min="16135" max="16135" width="8.7265625" style="9" customWidth="1"/>
    <col min="16136" max="16384" width="8.7265625" style="9"/>
  </cols>
  <sheetData>
    <row r="1" spans="1:11" s="7" customFormat="1" ht="20.65" customHeight="1" x14ac:dyDescent="0.3">
      <c r="B1" s="13"/>
      <c r="C1" s="118"/>
      <c r="D1" s="14"/>
      <c r="E1" s="14"/>
      <c r="F1" s="23"/>
      <c r="G1" s="23"/>
      <c r="H1" s="122"/>
      <c r="I1" s="130"/>
      <c r="J1" s="130"/>
      <c r="K1" s="130"/>
    </row>
    <row r="2" spans="1:11" s="7" customFormat="1" x14ac:dyDescent="0.3">
      <c r="B2" s="164" t="s">
        <v>36</v>
      </c>
      <c r="C2" s="164"/>
      <c r="D2" s="164"/>
      <c r="E2" s="164"/>
      <c r="F2" s="164"/>
      <c r="G2" s="164"/>
      <c r="H2" s="164"/>
      <c r="I2" s="130"/>
      <c r="J2" s="130"/>
      <c r="K2" s="130"/>
    </row>
    <row r="3" spans="1:11" s="7" customFormat="1" ht="13.9" customHeight="1" x14ac:dyDescent="0.3">
      <c r="B3" s="165" t="s">
        <v>37</v>
      </c>
      <c r="C3" s="165"/>
      <c r="D3" s="165"/>
      <c r="E3" s="165"/>
      <c r="F3" s="165"/>
      <c r="G3" s="165"/>
      <c r="H3" s="165"/>
      <c r="I3" s="130"/>
      <c r="J3" s="130"/>
      <c r="K3" s="130"/>
    </row>
    <row r="4" spans="1:11" s="7" customFormat="1" x14ac:dyDescent="0.3">
      <c r="B4" s="166"/>
      <c r="C4" s="166"/>
      <c r="D4" s="166"/>
      <c r="E4" s="166"/>
      <c r="F4" s="166"/>
      <c r="G4" s="166"/>
      <c r="H4" s="123"/>
      <c r="I4" s="130"/>
      <c r="J4" s="130"/>
      <c r="K4" s="130"/>
    </row>
    <row r="5" spans="1:11" s="131" customFormat="1" ht="36.65" customHeight="1" x14ac:dyDescent="0.3">
      <c r="A5" s="7"/>
      <c r="B5" s="173" t="s">
        <v>38</v>
      </c>
      <c r="C5" s="174"/>
      <c r="D5" s="174"/>
      <c r="E5" s="174"/>
      <c r="F5" s="174"/>
      <c r="G5" s="174"/>
      <c r="H5" s="174"/>
    </row>
    <row r="6" spans="1:11" s="131" customFormat="1" ht="34.9" customHeight="1" x14ac:dyDescent="0.3">
      <c r="A6" s="7"/>
      <c r="B6" s="179" t="s">
        <v>39</v>
      </c>
      <c r="C6" s="180"/>
      <c r="D6" s="180"/>
      <c r="E6" s="180"/>
      <c r="F6" s="180"/>
      <c r="G6" s="180"/>
      <c r="H6" s="180"/>
    </row>
    <row r="7" spans="1:11" s="131" customFormat="1" x14ac:dyDescent="0.3">
      <c r="A7" s="7"/>
      <c r="B7" s="178" t="s">
        <v>40</v>
      </c>
      <c r="C7" s="178"/>
      <c r="D7" s="178"/>
      <c r="E7" s="178"/>
      <c r="F7" s="134" t="e">
        <f>IF(#REF!=20,"QTDE P/ 20 MESES","QTDE ANUAL")</f>
        <v>#REF!</v>
      </c>
      <c r="G7" s="60" t="s">
        <v>32</v>
      </c>
      <c r="H7" s="60" t="s">
        <v>33</v>
      </c>
    </row>
    <row r="8" spans="1:11" s="131" customFormat="1" ht="24" customHeight="1" x14ac:dyDescent="0.3">
      <c r="A8" s="7"/>
      <c r="B8" s="167" t="s">
        <v>41</v>
      </c>
      <c r="C8" s="167"/>
      <c r="D8" s="167"/>
      <c r="E8" s="167"/>
      <c r="F8" s="135">
        <v>1</v>
      </c>
      <c r="G8" s="124"/>
      <c r="H8" s="128">
        <f t="shared" ref="H8:H19" si="0">G8*F8</f>
        <v>0</v>
      </c>
    </row>
    <row r="9" spans="1:11" s="131" customFormat="1" ht="24" customHeight="1" x14ac:dyDescent="0.3">
      <c r="A9" s="7"/>
      <c r="B9" s="175" t="s">
        <v>42</v>
      </c>
      <c r="C9" s="176"/>
      <c r="D9" s="176"/>
      <c r="E9" s="177"/>
      <c r="F9" s="135">
        <v>1</v>
      </c>
      <c r="G9" s="124"/>
      <c r="H9" s="128">
        <f t="shared" si="0"/>
        <v>0</v>
      </c>
    </row>
    <row r="10" spans="1:11" s="131" customFormat="1" ht="24" customHeight="1" x14ac:dyDescent="0.3">
      <c r="A10" s="7"/>
      <c r="B10" s="167" t="s">
        <v>43</v>
      </c>
      <c r="C10" s="167"/>
      <c r="D10" s="167"/>
      <c r="E10" s="167"/>
      <c r="F10" s="135">
        <v>2</v>
      </c>
      <c r="G10" s="124"/>
      <c r="H10" s="128">
        <f t="shared" ref="H10:H13" si="1">G10*F10</f>
        <v>0</v>
      </c>
    </row>
    <row r="11" spans="1:11" s="131" customFormat="1" ht="55.9" customHeight="1" x14ac:dyDescent="0.3">
      <c r="A11" s="7"/>
      <c r="B11" s="167" t="s">
        <v>44</v>
      </c>
      <c r="C11" s="167"/>
      <c r="D11" s="167"/>
      <c r="E11" s="167"/>
      <c r="F11" s="135">
        <v>3</v>
      </c>
      <c r="G11" s="124"/>
      <c r="H11" s="128">
        <f t="shared" si="1"/>
        <v>0</v>
      </c>
    </row>
    <row r="12" spans="1:11" s="131" customFormat="1" ht="24" customHeight="1" x14ac:dyDescent="0.3">
      <c r="A12" s="7"/>
      <c r="B12" s="167" t="s">
        <v>45</v>
      </c>
      <c r="C12" s="167"/>
      <c r="D12" s="167"/>
      <c r="E12" s="167"/>
      <c r="F12" s="135">
        <v>4</v>
      </c>
      <c r="G12" s="124"/>
      <c r="H12" s="128">
        <f t="shared" si="1"/>
        <v>0</v>
      </c>
    </row>
    <row r="13" spans="1:11" s="131" customFormat="1" ht="24" customHeight="1" x14ac:dyDescent="0.3">
      <c r="A13" s="7"/>
      <c r="B13" s="167" t="s">
        <v>46</v>
      </c>
      <c r="C13" s="167"/>
      <c r="D13" s="167"/>
      <c r="E13" s="167"/>
      <c r="F13" s="135">
        <v>5</v>
      </c>
      <c r="G13" s="124"/>
      <c r="H13" s="128">
        <f t="shared" si="1"/>
        <v>0</v>
      </c>
    </row>
    <row r="14" spans="1:11" s="131" customFormat="1" ht="24" customHeight="1" x14ac:dyDescent="0.3">
      <c r="A14" s="7"/>
      <c r="B14" s="167" t="s">
        <v>47</v>
      </c>
      <c r="C14" s="167"/>
      <c r="D14" s="167"/>
      <c r="E14" s="167"/>
      <c r="F14" s="135">
        <v>2</v>
      </c>
      <c r="G14" s="124"/>
      <c r="H14" s="128">
        <f t="shared" si="0"/>
        <v>0</v>
      </c>
    </row>
    <row r="15" spans="1:11" ht="24" customHeight="1" x14ac:dyDescent="0.3">
      <c r="B15" s="167"/>
      <c r="C15" s="167"/>
      <c r="D15" s="167"/>
      <c r="E15" s="167"/>
      <c r="F15" s="135"/>
      <c r="G15" s="124"/>
      <c r="H15" s="128">
        <f t="shared" si="0"/>
        <v>0</v>
      </c>
    </row>
    <row r="16" spans="1:11" ht="51.75" customHeight="1" x14ac:dyDescent="0.3">
      <c r="B16" s="167"/>
      <c r="C16" s="167"/>
      <c r="D16" s="167"/>
      <c r="E16" s="167"/>
      <c r="F16" s="135"/>
      <c r="G16" s="124"/>
      <c r="H16" s="128">
        <f t="shared" si="0"/>
        <v>0</v>
      </c>
    </row>
    <row r="17" spans="1:11" ht="12" customHeight="1" x14ac:dyDescent="0.3">
      <c r="B17" s="167"/>
      <c r="C17" s="167"/>
      <c r="D17" s="167"/>
      <c r="E17" s="167"/>
      <c r="F17" s="135"/>
      <c r="G17" s="124"/>
      <c r="H17" s="128">
        <f t="shared" si="0"/>
        <v>0</v>
      </c>
    </row>
    <row r="18" spans="1:11" ht="24" customHeight="1" x14ac:dyDescent="0.3">
      <c r="B18" s="167"/>
      <c r="C18" s="167"/>
      <c r="D18" s="167"/>
      <c r="E18" s="167"/>
      <c r="F18" s="135"/>
      <c r="G18" s="124"/>
      <c r="H18" s="128">
        <f t="shared" si="0"/>
        <v>0</v>
      </c>
    </row>
    <row r="19" spans="1:11" ht="24" customHeight="1" x14ac:dyDescent="0.3">
      <c r="B19" s="167"/>
      <c r="C19" s="167"/>
      <c r="D19" s="167"/>
      <c r="E19" s="167"/>
      <c r="F19" s="135"/>
      <c r="G19" s="124"/>
      <c r="H19" s="128">
        <f t="shared" si="0"/>
        <v>0</v>
      </c>
    </row>
    <row r="20" spans="1:11" x14ac:dyDescent="0.3">
      <c r="B20" s="168" t="s">
        <v>48</v>
      </c>
      <c r="C20" s="168"/>
      <c r="D20" s="168"/>
      <c r="E20" s="168"/>
      <c r="F20" s="168"/>
      <c r="G20" s="168"/>
      <c r="H20" s="125">
        <f>SUM(H8:H19)</f>
        <v>0</v>
      </c>
    </row>
    <row r="21" spans="1:11" x14ac:dyDescent="0.3">
      <c r="B21" s="168" t="s">
        <v>49</v>
      </c>
      <c r="C21" s="168"/>
      <c r="D21" s="168"/>
      <c r="E21" s="168"/>
      <c r="F21" s="168"/>
      <c r="G21" s="168"/>
      <c r="H21" s="125">
        <f>H20/12</f>
        <v>0</v>
      </c>
    </row>
    <row r="22" spans="1:11" x14ac:dyDescent="0.3">
      <c r="B22" s="168" t="s">
        <v>34</v>
      </c>
      <c r="C22" s="168"/>
      <c r="D22" s="168"/>
      <c r="E22" s="168"/>
      <c r="F22" s="168"/>
      <c r="G22" s="168"/>
      <c r="H22" s="60">
        <f>IFERROR(#REF!,0)</f>
        <v>0</v>
      </c>
    </row>
    <row r="23" spans="1:11" ht="13.9" customHeight="1" x14ac:dyDescent="0.3">
      <c r="B23" s="172" t="s">
        <v>35</v>
      </c>
      <c r="C23" s="172"/>
      <c r="D23" s="172"/>
      <c r="E23" s="172"/>
      <c r="F23" s="172"/>
      <c r="G23" s="172"/>
      <c r="H23" s="125" t="e">
        <f>H21/H22</f>
        <v>#DIV/0!</v>
      </c>
    </row>
    <row r="24" spans="1:11" x14ac:dyDescent="0.3">
      <c r="B24" s="48"/>
      <c r="C24" s="121"/>
      <c r="D24" s="48"/>
      <c r="E24" s="48"/>
      <c r="F24" s="48"/>
      <c r="G24" s="48"/>
    </row>
    <row r="25" spans="1:11" ht="36" customHeight="1" x14ac:dyDescent="0.3">
      <c r="B25" s="173" t="s">
        <v>50</v>
      </c>
      <c r="C25" s="174"/>
      <c r="D25" s="174"/>
      <c r="E25" s="174"/>
      <c r="F25" s="174"/>
      <c r="G25" s="174"/>
      <c r="H25" s="174"/>
    </row>
    <row r="26" spans="1:11" ht="37.9" customHeight="1" x14ac:dyDescent="0.3">
      <c r="B26" s="60" t="s">
        <v>40</v>
      </c>
      <c r="C26" s="60" t="s">
        <v>51</v>
      </c>
      <c r="D26" s="60" t="s">
        <v>52</v>
      </c>
      <c r="E26" s="139" t="s">
        <v>53</v>
      </c>
      <c r="F26" s="139" t="s">
        <v>54</v>
      </c>
      <c r="G26" s="139" t="s">
        <v>55</v>
      </c>
      <c r="H26" s="139" t="s">
        <v>56</v>
      </c>
    </row>
    <row r="27" spans="1:11" s="116" customFormat="1" x14ac:dyDescent="0.3">
      <c r="A27" s="119"/>
      <c r="B27" s="127" t="s">
        <v>57</v>
      </c>
      <c r="C27" s="126">
        <v>50</v>
      </c>
      <c r="D27" s="129"/>
      <c r="E27" s="140">
        <v>0.5</v>
      </c>
      <c r="F27" s="141">
        <v>2</v>
      </c>
      <c r="G27" s="142"/>
      <c r="H27" s="143">
        <f t="shared" ref="H27:H75" si="2">IFERROR(1/(F27*12),"Informe a vida útil e o valor residual")</f>
        <v>4.1666666666666664E-2</v>
      </c>
      <c r="I27" s="132"/>
      <c r="J27" s="132">
        <v>0.5</v>
      </c>
      <c r="K27" s="132">
        <v>2</v>
      </c>
    </row>
    <row r="28" spans="1:11" s="116" customFormat="1" x14ac:dyDescent="0.3">
      <c r="A28" s="119"/>
      <c r="B28" s="127" t="s">
        <v>58</v>
      </c>
      <c r="C28" s="126">
        <v>6</v>
      </c>
      <c r="D28" s="129"/>
      <c r="E28" s="140">
        <v>0.20000000000000007</v>
      </c>
      <c r="F28" s="141">
        <v>5</v>
      </c>
      <c r="G28" s="142"/>
      <c r="H28" s="143">
        <f t="shared" si="2"/>
        <v>1.6666666666666666E-2</v>
      </c>
      <c r="I28" s="132"/>
      <c r="J28" s="132">
        <v>0.20000000000000007</v>
      </c>
      <c r="K28" s="132">
        <v>5</v>
      </c>
    </row>
    <row r="29" spans="1:11" s="116" customFormat="1" ht="20.5" customHeight="1" x14ac:dyDescent="0.3">
      <c r="A29" s="119"/>
      <c r="B29" s="127" t="s">
        <v>59</v>
      </c>
      <c r="C29" s="126">
        <v>4</v>
      </c>
      <c r="D29" s="129"/>
      <c r="E29" s="140">
        <v>0.19999999999999996</v>
      </c>
      <c r="F29" s="141">
        <v>5</v>
      </c>
      <c r="G29" s="142"/>
      <c r="H29" s="143">
        <f t="shared" si="2"/>
        <v>1.6666666666666666E-2</v>
      </c>
      <c r="I29" s="132"/>
      <c r="J29" s="132">
        <v>0.19999999999999996</v>
      </c>
      <c r="K29" s="132">
        <v>5</v>
      </c>
    </row>
    <row r="30" spans="1:11" s="116" customFormat="1" ht="30.65" customHeight="1" x14ac:dyDescent="0.3">
      <c r="A30" s="119"/>
      <c r="B30" s="127" t="s">
        <v>60</v>
      </c>
      <c r="C30" s="126">
        <v>20</v>
      </c>
      <c r="D30" s="129"/>
      <c r="E30" s="140">
        <v>9.9999999999999978E-2</v>
      </c>
      <c r="F30" s="141">
        <v>10</v>
      </c>
      <c r="G30" s="142"/>
      <c r="H30" s="143">
        <f t="shared" si="2"/>
        <v>8.3333333333333332E-3</v>
      </c>
      <c r="I30" s="132"/>
      <c r="J30" s="132">
        <v>9.9999999999999978E-2</v>
      </c>
      <c r="K30" s="132">
        <v>10</v>
      </c>
    </row>
    <row r="31" spans="1:11" s="116" customFormat="1" ht="30" x14ac:dyDescent="0.3">
      <c r="A31" s="119"/>
      <c r="B31" s="127" t="s">
        <v>61</v>
      </c>
      <c r="C31" s="126">
        <v>2</v>
      </c>
      <c r="D31" s="129"/>
      <c r="E31" s="140">
        <v>9.9999999999999978E-2</v>
      </c>
      <c r="F31" s="141">
        <v>10</v>
      </c>
      <c r="G31" s="142"/>
      <c r="H31" s="143">
        <f t="shared" si="2"/>
        <v>8.3333333333333332E-3</v>
      </c>
      <c r="I31" s="132"/>
      <c r="J31" s="132">
        <v>9.9999999999999978E-2</v>
      </c>
      <c r="K31" s="132">
        <v>10</v>
      </c>
    </row>
    <row r="32" spans="1:11" s="116" customFormat="1" ht="20" x14ac:dyDescent="0.3">
      <c r="A32" s="119"/>
      <c r="B32" s="127" t="s">
        <v>62</v>
      </c>
      <c r="C32" s="126">
        <v>2</v>
      </c>
      <c r="D32" s="129"/>
      <c r="E32" s="140">
        <v>9.9999999999999978E-2</v>
      </c>
      <c r="F32" s="141">
        <v>10</v>
      </c>
      <c r="G32" s="142"/>
      <c r="H32" s="143">
        <f t="shared" si="2"/>
        <v>8.3333333333333332E-3</v>
      </c>
      <c r="I32" s="132"/>
      <c r="J32" s="132">
        <v>9.9999999999999978E-2</v>
      </c>
      <c r="K32" s="132">
        <v>10</v>
      </c>
    </row>
    <row r="33" spans="1:11" s="116" customFormat="1" ht="20.5" customHeight="1" x14ac:dyDescent="0.3">
      <c r="A33" s="119"/>
      <c r="B33" s="127" t="s">
        <v>63</v>
      </c>
      <c r="C33" s="126">
        <v>4</v>
      </c>
      <c r="D33" s="129"/>
      <c r="E33" s="140">
        <v>9.9999999999999978E-2</v>
      </c>
      <c r="F33" s="141">
        <v>10</v>
      </c>
      <c r="G33" s="142"/>
      <c r="H33" s="143">
        <f t="shared" si="2"/>
        <v>8.3333333333333332E-3</v>
      </c>
      <c r="I33" s="132"/>
      <c r="J33" s="132">
        <v>9.9999999999999978E-2</v>
      </c>
      <c r="K33" s="132">
        <v>10</v>
      </c>
    </row>
    <row r="34" spans="1:11" s="116" customFormat="1" ht="30.65" customHeight="1" x14ac:dyDescent="0.3">
      <c r="A34" s="119"/>
      <c r="B34" s="127" t="s">
        <v>64</v>
      </c>
      <c r="C34" s="126">
        <v>6</v>
      </c>
      <c r="D34" s="129"/>
      <c r="E34" s="140">
        <v>9.9999999999999978E-2</v>
      </c>
      <c r="F34" s="141">
        <v>10</v>
      </c>
      <c r="G34" s="142"/>
      <c r="H34" s="143">
        <f t="shared" si="2"/>
        <v>8.3333333333333332E-3</v>
      </c>
      <c r="I34" s="132"/>
      <c r="J34" s="132">
        <v>9.9999999999999978E-2</v>
      </c>
      <c r="K34" s="132">
        <v>10</v>
      </c>
    </row>
    <row r="35" spans="1:11" s="116" customFormat="1" ht="71.5" customHeight="1" x14ac:dyDescent="0.3">
      <c r="A35" s="119"/>
      <c r="B35" s="127" t="s">
        <v>65</v>
      </c>
      <c r="C35" s="126">
        <v>3</v>
      </c>
      <c r="D35" s="129"/>
      <c r="E35" s="140">
        <v>9.9999999999999978E-2</v>
      </c>
      <c r="F35" s="141">
        <v>10</v>
      </c>
      <c r="G35" s="142"/>
      <c r="H35" s="143">
        <f t="shared" si="2"/>
        <v>8.3333333333333332E-3</v>
      </c>
      <c r="I35" s="132"/>
      <c r="J35" s="132">
        <v>9.9999999999999978E-2</v>
      </c>
      <c r="K35" s="132">
        <v>10</v>
      </c>
    </row>
    <row r="36" spans="1:11" s="116" customFormat="1" x14ac:dyDescent="0.3">
      <c r="A36" s="119"/>
      <c r="B36" s="127" t="s">
        <v>66</v>
      </c>
      <c r="C36" s="126">
        <v>4</v>
      </c>
      <c r="D36" s="129"/>
      <c r="E36" s="140">
        <v>0.19999999999999996</v>
      </c>
      <c r="F36" s="141">
        <v>5</v>
      </c>
      <c r="G36" s="142">
        <f t="shared" ref="G36:G42" si="3">IFERROR((D36-(D36*E36))*C36*H36,0)</f>
        <v>0</v>
      </c>
      <c r="H36" s="143">
        <f t="shared" si="2"/>
        <v>1.6666666666666666E-2</v>
      </c>
      <c r="I36" s="132"/>
      <c r="J36" s="132">
        <v>0.19999999999999996</v>
      </c>
      <c r="K36" s="132">
        <v>5</v>
      </c>
    </row>
    <row r="37" spans="1:11" s="116" customFormat="1" ht="40.9" customHeight="1" x14ac:dyDescent="0.3">
      <c r="A37" s="119"/>
      <c r="B37" s="127" t="s">
        <v>67</v>
      </c>
      <c r="C37" s="126">
        <v>20</v>
      </c>
      <c r="D37" s="129"/>
      <c r="E37" s="140">
        <v>0.20000000000000007</v>
      </c>
      <c r="F37" s="141">
        <v>5</v>
      </c>
      <c r="G37" s="142">
        <f t="shared" si="3"/>
        <v>0</v>
      </c>
      <c r="H37" s="143">
        <f t="shared" si="2"/>
        <v>1.6666666666666666E-2</v>
      </c>
      <c r="I37" s="132"/>
      <c r="J37" s="132">
        <v>0.20000000000000007</v>
      </c>
      <c r="K37" s="132">
        <v>5</v>
      </c>
    </row>
    <row r="38" spans="1:11" s="116" customFormat="1" ht="20" x14ac:dyDescent="0.3">
      <c r="A38" s="119"/>
      <c r="B38" s="127" t="s">
        <v>68</v>
      </c>
      <c r="C38" s="126">
        <v>32</v>
      </c>
      <c r="D38" s="129"/>
      <c r="E38" s="140">
        <v>0.10000000000000009</v>
      </c>
      <c r="F38" s="141">
        <v>10</v>
      </c>
      <c r="G38" s="142">
        <f t="shared" si="3"/>
        <v>0</v>
      </c>
      <c r="H38" s="143">
        <f t="shared" si="2"/>
        <v>8.3333333333333332E-3</v>
      </c>
      <c r="I38" s="132"/>
      <c r="J38" s="132">
        <v>0.10000000000000009</v>
      </c>
      <c r="K38" s="132">
        <v>10</v>
      </c>
    </row>
    <row r="39" spans="1:11" s="116" customFormat="1" ht="20" x14ac:dyDescent="0.3">
      <c r="A39" s="119"/>
      <c r="B39" s="127" t="s">
        <v>69</v>
      </c>
      <c r="C39" s="126">
        <v>6</v>
      </c>
      <c r="D39" s="129"/>
      <c r="E39" s="140">
        <v>0.10000000000000009</v>
      </c>
      <c r="F39" s="141">
        <v>10</v>
      </c>
      <c r="G39" s="142">
        <f t="shared" si="3"/>
        <v>0</v>
      </c>
      <c r="H39" s="143">
        <f t="shared" si="2"/>
        <v>8.3333333333333332E-3</v>
      </c>
      <c r="I39" s="132"/>
      <c r="J39" s="132">
        <v>0.10000000000000009</v>
      </c>
      <c r="K39" s="132">
        <v>10</v>
      </c>
    </row>
    <row r="40" spans="1:11" s="116" customFormat="1" ht="40.9" customHeight="1" x14ac:dyDescent="0.3">
      <c r="A40" s="119"/>
      <c r="B40" s="127" t="s">
        <v>70</v>
      </c>
      <c r="C40" s="126">
        <v>1</v>
      </c>
      <c r="D40" s="129"/>
      <c r="E40" s="140">
        <v>9.9999999999999978E-2</v>
      </c>
      <c r="F40" s="141">
        <v>10</v>
      </c>
      <c r="G40" s="142">
        <f t="shared" si="3"/>
        <v>0</v>
      </c>
      <c r="H40" s="143">
        <f t="shared" si="2"/>
        <v>8.3333333333333332E-3</v>
      </c>
      <c r="I40" s="132"/>
      <c r="J40" s="132">
        <v>9.9999999999999978E-2</v>
      </c>
      <c r="K40" s="132">
        <v>10</v>
      </c>
    </row>
    <row r="41" spans="1:11" s="116" customFormat="1" ht="40.9" customHeight="1" x14ac:dyDescent="0.3">
      <c r="A41" s="119"/>
      <c r="B41" s="127" t="s">
        <v>71</v>
      </c>
      <c r="C41" s="126">
        <v>12</v>
      </c>
      <c r="D41" s="129"/>
      <c r="E41" s="140">
        <v>0.10000000000000009</v>
      </c>
      <c r="F41" s="141">
        <v>10</v>
      </c>
      <c r="G41" s="142">
        <f t="shared" si="3"/>
        <v>0</v>
      </c>
      <c r="H41" s="143">
        <f t="shared" si="2"/>
        <v>8.3333333333333332E-3</v>
      </c>
      <c r="I41" s="132"/>
      <c r="J41" s="132">
        <v>0.10000000000000009</v>
      </c>
      <c r="K41" s="132">
        <v>10</v>
      </c>
    </row>
    <row r="42" spans="1:11" s="116" customFormat="1" ht="20.5" customHeight="1" x14ac:dyDescent="0.3">
      <c r="A42" s="119"/>
      <c r="B42" s="127" t="s">
        <v>72</v>
      </c>
      <c r="C42" s="126">
        <v>6</v>
      </c>
      <c r="D42" s="129"/>
      <c r="E42" s="140">
        <v>9.9999999999999978E-2</v>
      </c>
      <c r="F42" s="141">
        <v>10</v>
      </c>
      <c r="G42" s="142">
        <f t="shared" si="3"/>
        <v>0</v>
      </c>
      <c r="H42" s="143">
        <f t="shared" si="2"/>
        <v>8.3333333333333332E-3</v>
      </c>
      <c r="I42" s="132"/>
      <c r="J42" s="132">
        <v>9.9999999999999978E-2</v>
      </c>
      <c r="K42" s="132">
        <v>10</v>
      </c>
    </row>
    <row r="43" spans="1:11" s="116" customFormat="1" ht="20.5" customHeight="1" x14ac:dyDescent="0.3">
      <c r="A43" s="119"/>
      <c r="B43" s="127" t="s">
        <v>73</v>
      </c>
      <c r="C43" s="126">
        <v>2</v>
      </c>
      <c r="D43" s="129"/>
      <c r="E43" s="140">
        <v>9.9999999999999978E-2</v>
      </c>
      <c r="F43" s="141">
        <v>10</v>
      </c>
      <c r="G43" s="142">
        <f>IFERROR((D43-(D43*E43))*C43*H43,0)</f>
        <v>0</v>
      </c>
      <c r="H43" s="143">
        <f t="shared" si="2"/>
        <v>8.3333333333333332E-3</v>
      </c>
      <c r="I43" s="132"/>
      <c r="J43" s="132">
        <v>9.9999999999999978E-2</v>
      </c>
      <c r="K43" s="132">
        <v>10</v>
      </c>
    </row>
    <row r="44" spans="1:11" s="116" customFormat="1" x14ac:dyDescent="0.3">
      <c r="A44" s="119"/>
      <c r="B44" s="127" t="s">
        <v>74</v>
      </c>
      <c r="C44" s="126">
        <v>4</v>
      </c>
      <c r="D44" s="129"/>
      <c r="E44" s="140">
        <v>0.10000000000000009</v>
      </c>
      <c r="F44" s="141">
        <v>10</v>
      </c>
      <c r="G44" s="142">
        <f t="shared" ref="G44:G50" si="4">IFERROR((D44-(D44*E44))*C44*H44,0)</f>
        <v>0</v>
      </c>
      <c r="H44" s="143">
        <f t="shared" si="2"/>
        <v>8.3333333333333332E-3</v>
      </c>
      <c r="I44" s="132"/>
      <c r="J44" s="132">
        <v>0.10000000000000009</v>
      </c>
      <c r="K44" s="132">
        <v>10</v>
      </c>
    </row>
    <row r="45" spans="1:11" s="116" customFormat="1" x14ac:dyDescent="0.3">
      <c r="A45" s="119"/>
      <c r="B45" s="127" t="s">
        <v>75</v>
      </c>
      <c r="C45" s="126">
        <v>20</v>
      </c>
      <c r="D45" s="129"/>
      <c r="E45" s="140">
        <v>9.9999999999999978E-2</v>
      </c>
      <c r="F45" s="141">
        <v>10</v>
      </c>
      <c r="G45" s="142">
        <f t="shared" si="4"/>
        <v>0</v>
      </c>
      <c r="H45" s="143">
        <f t="shared" si="2"/>
        <v>8.3333333333333332E-3</v>
      </c>
      <c r="I45" s="132"/>
      <c r="J45" s="132">
        <v>9.9999999999999978E-2</v>
      </c>
      <c r="K45" s="132">
        <v>10</v>
      </c>
    </row>
    <row r="46" spans="1:11" s="116" customFormat="1" x14ac:dyDescent="0.3">
      <c r="A46" s="119"/>
      <c r="B46" s="127" t="s">
        <v>76</v>
      </c>
      <c r="C46" s="126">
        <v>4</v>
      </c>
      <c r="D46" s="129"/>
      <c r="E46" s="140">
        <v>9.9999999999999978E-2</v>
      </c>
      <c r="F46" s="141">
        <v>10</v>
      </c>
      <c r="G46" s="142">
        <f t="shared" si="4"/>
        <v>0</v>
      </c>
      <c r="H46" s="143">
        <f t="shared" si="2"/>
        <v>8.3333333333333332E-3</v>
      </c>
      <c r="I46" s="132"/>
      <c r="J46" s="132">
        <v>9.9999999999999978E-2</v>
      </c>
      <c r="K46" s="132">
        <v>10</v>
      </c>
    </row>
    <row r="47" spans="1:11" s="116" customFormat="1" x14ac:dyDescent="0.3">
      <c r="A47" s="119"/>
      <c r="B47" s="127" t="s">
        <v>77</v>
      </c>
      <c r="C47" s="126">
        <v>10</v>
      </c>
      <c r="D47" s="129"/>
      <c r="E47" s="140">
        <v>0.10000000000000009</v>
      </c>
      <c r="F47" s="141">
        <v>10</v>
      </c>
      <c r="G47" s="142">
        <f t="shared" si="4"/>
        <v>0</v>
      </c>
      <c r="H47" s="143">
        <f t="shared" si="2"/>
        <v>8.3333333333333332E-3</v>
      </c>
      <c r="I47" s="132"/>
      <c r="J47" s="132">
        <v>0.10000000000000009</v>
      </c>
      <c r="K47" s="132">
        <v>10</v>
      </c>
    </row>
    <row r="48" spans="1:11" s="116" customFormat="1" ht="20.5" customHeight="1" x14ac:dyDescent="0.3">
      <c r="A48" s="119"/>
      <c r="B48" s="127" t="s">
        <v>78</v>
      </c>
      <c r="C48" s="126">
        <v>1</v>
      </c>
      <c r="D48" s="129"/>
      <c r="E48" s="140">
        <v>9.9999999999999978E-2</v>
      </c>
      <c r="F48" s="141">
        <v>10</v>
      </c>
      <c r="G48" s="142">
        <f t="shared" si="4"/>
        <v>0</v>
      </c>
      <c r="H48" s="143">
        <f t="shared" si="2"/>
        <v>8.3333333333333332E-3</v>
      </c>
      <c r="I48" s="132"/>
      <c r="J48" s="132">
        <v>9.9999999999999978E-2</v>
      </c>
      <c r="K48" s="132">
        <v>10</v>
      </c>
    </row>
    <row r="49" spans="1:11" s="116" customFormat="1" x14ac:dyDescent="0.3">
      <c r="A49" s="119"/>
      <c r="B49" s="127" t="s">
        <v>79</v>
      </c>
      <c r="C49" s="126">
        <v>1</v>
      </c>
      <c r="D49" s="129"/>
      <c r="E49" s="140">
        <v>0.10000000000000009</v>
      </c>
      <c r="F49" s="141">
        <v>10</v>
      </c>
      <c r="G49" s="142">
        <f t="shared" si="4"/>
        <v>0</v>
      </c>
      <c r="H49" s="143">
        <f t="shared" si="2"/>
        <v>8.3333333333333332E-3</v>
      </c>
      <c r="I49" s="132"/>
      <c r="J49" s="132">
        <v>0.10000000000000009</v>
      </c>
      <c r="K49" s="132">
        <v>10</v>
      </c>
    </row>
    <row r="50" spans="1:11" s="116" customFormat="1" ht="20.5" customHeight="1" x14ac:dyDescent="0.3">
      <c r="A50" s="119"/>
      <c r="B50" s="127" t="s">
        <v>80</v>
      </c>
      <c r="C50" s="126">
        <v>10</v>
      </c>
      <c r="D50" s="129"/>
      <c r="E50" s="140">
        <v>9.9999999999999978E-2</v>
      </c>
      <c r="F50" s="141">
        <v>10</v>
      </c>
      <c r="G50" s="142">
        <f t="shared" si="4"/>
        <v>0</v>
      </c>
      <c r="H50" s="143">
        <f t="shared" si="2"/>
        <v>8.3333333333333332E-3</v>
      </c>
      <c r="I50" s="132"/>
      <c r="J50" s="132">
        <v>9.9999999999999978E-2</v>
      </c>
      <c r="K50" s="132">
        <v>10</v>
      </c>
    </row>
    <row r="51" spans="1:11" s="116" customFormat="1" ht="20.5" customHeight="1" x14ac:dyDescent="0.3">
      <c r="A51" s="119"/>
      <c r="B51" s="127" t="s">
        <v>81</v>
      </c>
      <c r="C51" s="126">
        <v>10</v>
      </c>
      <c r="D51" s="129"/>
      <c r="E51" s="140">
        <v>9.9999999999999978E-2</v>
      </c>
      <c r="F51" s="141">
        <v>10</v>
      </c>
      <c r="G51" s="142">
        <f>IFERROR((D51-(D51*E51))*C51*H51,0)</f>
        <v>0</v>
      </c>
      <c r="H51" s="143">
        <f t="shared" si="2"/>
        <v>8.3333333333333332E-3</v>
      </c>
      <c r="I51" s="132"/>
      <c r="J51" s="132">
        <v>9.9999999999999978E-2</v>
      </c>
      <c r="K51" s="132">
        <v>10</v>
      </c>
    </row>
    <row r="52" spans="1:11" s="116" customFormat="1" ht="20.5" customHeight="1" x14ac:dyDescent="0.3">
      <c r="A52" s="119"/>
      <c r="B52" s="127" t="s">
        <v>82</v>
      </c>
      <c r="C52" s="126">
        <v>10</v>
      </c>
      <c r="D52" s="129"/>
      <c r="E52" s="140">
        <v>9.9999999999999978E-2</v>
      </c>
      <c r="F52" s="141">
        <v>10</v>
      </c>
      <c r="G52" s="142">
        <f t="shared" ref="G52:G64" si="5">IFERROR((D52-(D52*E52))*C52*H52,0)</f>
        <v>0</v>
      </c>
      <c r="H52" s="143">
        <f t="shared" si="2"/>
        <v>8.3333333333333332E-3</v>
      </c>
      <c r="I52" s="132"/>
      <c r="J52" s="132">
        <v>9.9999999999999978E-2</v>
      </c>
      <c r="K52" s="132">
        <v>10</v>
      </c>
    </row>
    <row r="53" spans="1:11" s="116" customFormat="1" ht="20.5" customHeight="1" x14ac:dyDescent="0.3">
      <c r="A53" s="119"/>
      <c r="B53" s="127" t="s">
        <v>83</v>
      </c>
      <c r="C53" s="126">
        <v>6</v>
      </c>
      <c r="D53" s="129"/>
      <c r="E53" s="140">
        <v>9.9999999999999978E-2</v>
      </c>
      <c r="F53" s="141">
        <v>10</v>
      </c>
      <c r="G53" s="142">
        <f t="shared" si="5"/>
        <v>0</v>
      </c>
      <c r="H53" s="143">
        <f t="shared" si="2"/>
        <v>8.3333333333333332E-3</v>
      </c>
      <c r="I53" s="132"/>
      <c r="J53" s="132">
        <v>9.9999999999999978E-2</v>
      </c>
      <c r="K53" s="132">
        <v>10</v>
      </c>
    </row>
    <row r="54" spans="1:11" s="116" customFormat="1" ht="20.5" customHeight="1" x14ac:dyDescent="0.3">
      <c r="A54" s="119"/>
      <c r="B54" s="127" t="s">
        <v>84</v>
      </c>
      <c r="C54" s="126">
        <v>4</v>
      </c>
      <c r="D54" s="129"/>
      <c r="E54" s="140">
        <v>9.9999999999999978E-2</v>
      </c>
      <c r="F54" s="141">
        <v>10</v>
      </c>
      <c r="G54" s="142">
        <f t="shared" si="5"/>
        <v>0</v>
      </c>
      <c r="H54" s="143">
        <f t="shared" si="2"/>
        <v>8.3333333333333332E-3</v>
      </c>
      <c r="I54" s="132"/>
      <c r="J54" s="132">
        <v>9.9999999999999978E-2</v>
      </c>
      <c r="K54" s="132">
        <v>10</v>
      </c>
    </row>
    <row r="55" spans="1:11" s="116" customFormat="1" ht="30" x14ac:dyDescent="0.3">
      <c r="A55" s="119"/>
      <c r="B55" s="127" t="s">
        <v>85</v>
      </c>
      <c r="C55" s="126">
        <v>2</v>
      </c>
      <c r="D55" s="129"/>
      <c r="E55" s="140">
        <v>0.10000000000000009</v>
      </c>
      <c r="F55" s="141">
        <v>10</v>
      </c>
      <c r="G55" s="142">
        <f t="shared" si="5"/>
        <v>0</v>
      </c>
      <c r="H55" s="143">
        <f t="shared" si="2"/>
        <v>8.3333333333333332E-3</v>
      </c>
      <c r="I55" s="132"/>
      <c r="J55" s="132">
        <v>0.10000000000000009</v>
      </c>
      <c r="K55" s="132">
        <v>10</v>
      </c>
    </row>
    <row r="56" spans="1:11" s="116" customFormat="1" ht="40.9" customHeight="1" x14ac:dyDescent="0.3">
      <c r="A56" s="119"/>
      <c r="B56" s="127" t="s">
        <v>86</v>
      </c>
      <c r="C56" s="126">
        <v>1</v>
      </c>
      <c r="D56" s="129"/>
      <c r="E56" s="140">
        <v>9.9999999999999978E-2</v>
      </c>
      <c r="F56" s="141">
        <v>10</v>
      </c>
      <c r="G56" s="142">
        <f t="shared" si="5"/>
        <v>0</v>
      </c>
      <c r="H56" s="143">
        <f t="shared" si="2"/>
        <v>8.3333333333333332E-3</v>
      </c>
      <c r="I56" s="132"/>
      <c r="J56" s="132">
        <v>9.9999999999999978E-2</v>
      </c>
      <c r="K56" s="132">
        <v>10</v>
      </c>
    </row>
    <row r="57" spans="1:11" s="116" customFormat="1" ht="20" x14ac:dyDescent="0.3">
      <c r="A57" s="119"/>
      <c r="B57" s="127" t="s">
        <v>87</v>
      </c>
      <c r="C57" s="126">
        <v>3</v>
      </c>
      <c r="D57" s="129"/>
      <c r="E57" s="140">
        <v>9.9999999999999978E-2</v>
      </c>
      <c r="F57" s="141">
        <v>10</v>
      </c>
      <c r="G57" s="142">
        <f t="shared" si="5"/>
        <v>0</v>
      </c>
      <c r="H57" s="143">
        <f t="shared" si="2"/>
        <v>8.3333333333333332E-3</v>
      </c>
      <c r="I57" s="132"/>
      <c r="J57" s="132">
        <v>9.9999999999999978E-2</v>
      </c>
      <c r="K57" s="132">
        <v>10</v>
      </c>
    </row>
    <row r="58" spans="1:11" s="116" customFormat="1" ht="20.5" customHeight="1" x14ac:dyDescent="0.3">
      <c r="A58" s="119"/>
      <c r="B58" s="127" t="s">
        <v>88</v>
      </c>
      <c r="C58" s="126">
        <v>10</v>
      </c>
      <c r="D58" s="129"/>
      <c r="E58" s="140">
        <v>0.19999999999999996</v>
      </c>
      <c r="F58" s="141">
        <v>5</v>
      </c>
      <c r="G58" s="142">
        <f t="shared" si="5"/>
        <v>0</v>
      </c>
      <c r="H58" s="143">
        <f t="shared" si="2"/>
        <v>1.6666666666666666E-2</v>
      </c>
      <c r="I58" s="132"/>
      <c r="J58" s="132">
        <v>0.19999999999999996</v>
      </c>
      <c r="K58" s="132">
        <v>5</v>
      </c>
    </row>
    <row r="59" spans="1:11" s="116" customFormat="1" ht="20.5" customHeight="1" x14ac:dyDescent="0.3">
      <c r="A59" s="119"/>
      <c r="B59" s="127" t="s">
        <v>89</v>
      </c>
      <c r="C59" s="126">
        <v>12</v>
      </c>
      <c r="D59" s="129"/>
      <c r="E59" s="140">
        <v>0.19999999999999996</v>
      </c>
      <c r="F59" s="141">
        <v>5</v>
      </c>
      <c r="G59" s="142">
        <f t="shared" si="5"/>
        <v>0</v>
      </c>
      <c r="H59" s="143">
        <f t="shared" si="2"/>
        <v>1.6666666666666666E-2</v>
      </c>
      <c r="I59" s="132"/>
      <c r="J59" s="132">
        <v>0.19999999999999996</v>
      </c>
      <c r="K59" s="132">
        <v>5</v>
      </c>
    </row>
    <row r="60" spans="1:11" s="116" customFormat="1" ht="20" x14ac:dyDescent="0.3">
      <c r="A60" s="119"/>
      <c r="B60" s="127" t="s">
        <v>90</v>
      </c>
      <c r="C60" s="126">
        <v>8</v>
      </c>
      <c r="D60" s="129"/>
      <c r="E60" s="140">
        <v>9.9999999999999978E-2</v>
      </c>
      <c r="F60" s="141">
        <v>10</v>
      </c>
      <c r="G60" s="142">
        <f t="shared" si="5"/>
        <v>0</v>
      </c>
      <c r="H60" s="143">
        <f t="shared" si="2"/>
        <v>8.3333333333333332E-3</v>
      </c>
      <c r="I60" s="132"/>
      <c r="J60" s="132">
        <v>9.9999999999999978E-2</v>
      </c>
      <c r="K60" s="132">
        <v>10</v>
      </c>
    </row>
    <row r="61" spans="1:11" s="116" customFormat="1" ht="30.65" customHeight="1" x14ac:dyDescent="0.3">
      <c r="A61" s="119"/>
      <c r="B61" s="127" t="s">
        <v>91</v>
      </c>
      <c r="C61" s="126">
        <v>2</v>
      </c>
      <c r="D61" s="129"/>
      <c r="E61" s="140">
        <v>0.10000000000000009</v>
      </c>
      <c r="F61" s="141">
        <v>10</v>
      </c>
      <c r="G61" s="142">
        <f t="shared" si="5"/>
        <v>0</v>
      </c>
      <c r="H61" s="143">
        <f t="shared" si="2"/>
        <v>8.3333333333333332E-3</v>
      </c>
      <c r="I61" s="132"/>
      <c r="J61" s="132">
        <v>0.10000000000000009</v>
      </c>
      <c r="K61" s="132">
        <v>10</v>
      </c>
    </row>
    <row r="62" spans="1:11" s="116" customFormat="1" ht="20" x14ac:dyDescent="0.3">
      <c r="A62" s="119"/>
      <c r="B62" s="127" t="s">
        <v>92</v>
      </c>
      <c r="C62" s="126">
        <v>2</v>
      </c>
      <c r="D62" s="129"/>
      <c r="E62" s="140">
        <v>9.9999999999999978E-2</v>
      </c>
      <c r="F62" s="141">
        <v>10</v>
      </c>
      <c r="G62" s="142">
        <f t="shared" si="5"/>
        <v>0</v>
      </c>
      <c r="H62" s="143">
        <f t="shared" si="2"/>
        <v>8.3333333333333332E-3</v>
      </c>
      <c r="I62" s="132"/>
      <c r="J62" s="132">
        <v>9.9999999999999978E-2</v>
      </c>
      <c r="K62" s="132">
        <v>10</v>
      </c>
    </row>
    <row r="63" spans="1:11" s="116" customFormat="1" ht="51" customHeight="1" x14ac:dyDescent="0.3">
      <c r="A63" s="119"/>
      <c r="B63" s="127" t="s">
        <v>93</v>
      </c>
      <c r="C63" s="126">
        <v>8</v>
      </c>
      <c r="D63" s="129"/>
      <c r="E63" s="140">
        <v>0.20000000000000007</v>
      </c>
      <c r="F63" s="141">
        <v>5</v>
      </c>
      <c r="G63" s="142">
        <f t="shared" si="5"/>
        <v>0</v>
      </c>
      <c r="H63" s="143">
        <f t="shared" si="2"/>
        <v>1.6666666666666666E-2</v>
      </c>
      <c r="I63" s="132"/>
      <c r="J63" s="132">
        <v>0.20000000000000007</v>
      </c>
      <c r="K63" s="132">
        <v>5</v>
      </c>
    </row>
    <row r="64" spans="1:11" s="116" customFormat="1" ht="20" x14ac:dyDescent="0.3">
      <c r="A64" s="119"/>
      <c r="B64" s="127" t="s">
        <v>94</v>
      </c>
      <c r="C64" s="126">
        <v>4</v>
      </c>
      <c r="D64" s="129"/>
      <c r="E64" s="140">
        <v>0.20000000000000007</v>
      </c>
      <c r="F64" s="141">
        <v>5</v>
      </c>
      <c r="G64" s="142">
        <f t="shared" si="5"/>
        <v>0</v>
      </c>
      <c r="H64" s="143">
        <f t="shared" si="2"/>
        <v>1.6666666666666666E-2</v>
      </c>
      <c r="I64" s="132"/>
      <c r="J64" s="132">
        <v>0.20000000000000007</v>
      </c>
      <c r="K64" s="132">
        <v>5</v>
      </c>
    </row>
    <row r="65" spans="1:11" s="116" customFormat="1" ht="91.9" customHeight="1" x14ac:dyDescent="0.3">
      <c r="A65" s="119"/>
      <c r="B65" s="127" t="s">
        <v>95</v>
      </c>
      <c r="C65" s="126">
        <v>1</v>
      </c>
      <c r="D65" s="129"/>
      <c r="E65" s="140">
        <v>0.20000000000000007</v>
      </c>
      <c r="F65" s="141">
        <v>5</v>
      </c>
      <c r="G65" s="142">
        <f>IFERROR((D65-(D65*E65))*C65*H65,0)</f>
        <v>0</v>
      </c>
      <c r="H65" s="143">
        <f t="shared" si="2"/>
        <v>1.6666666666666666E-2</v>
      </c>
      <c r="I65" s="132"/>
      <c r="J65" s="132">
        <v>0.20000000000000007</v>
      </c>
      <c r="K65" s="132">
        <v>5</v>
      </c>
    </row>
    <row r="66" spans="1:11" s="116" customFormat="1" ht="30.65" customHeight="1" x14ac:dyDescent="0.3">
      <c r="A66" s="119"/>
      <c r="B66" s="127" t="s">
        <v>96</v>
      </c>
      <c r="C66" s="126">
        <v>1</v>
      </c>
      <c r="D66" s="129"/>
      <c r="E66" s="140">
        <v>9.9999999999999978E-2</v>
      </c>
      <c r="F66" s="141">
        <v>10</v>
      </c>
      <c r="G66" s="142">
        <f t="shared" ref="G66:G72" si="6">IFERROR((D66-(D66*E66))*C66*H66,0)</f>
        <v>0</v>
      </c>
      <c r="H66" s="143">
        <f t="shared" si="2"/>
        <v>8.3333333333333332E-3</v>
      </c>
      <c r="I66" s="132"/>
      <c r="J66" s="132">
        <v>9.9999999999999978E-2</v>
      </c>
      <c r="K66" s="132">
        <v>10</v>
      </c>
    </row>
    <row r="67" spans="1:11" s="116" customFormat="1" ht="40.9" customHeight="1" x14ac:dyDescent="0.3">
      <c r="A67" s="119"/>
      <c r="B67" s="127" t="s">
        <v>97</v>
      </c>
      <c r="C67" s="126">
        <v>20</v>
      </c>
      <c r="D67" s="129"/>
      <c r="E67" s="140">
        <v>9.9999999999999978E-2</v>
      </c>
      <c r="F67" s="141">
        <v>10</v>
      </c>
      <c r="G67" s="142">
        <f t="shared" si="6"/>
        <v>0</v>
      </c>
      <c r="H67" s="143">
        <f t="shared" si="2"/>
        <v>8.3333333333333332E-3</v>
      </c>
      <c r="I67" s="132"/>
      <c r="J67" s="132">
        <v>9.9999999999999978E-2</v>
      </c>
      <c r="K67" s="132">
        <v>10</v>
      </c>
    </row>
    <row r="68" spans="1:11" s="116" customFormat="1" ht="20.5" customHeight="1" x14ac:dyDescent="0.3">
      <c r="A68" s="119"/>
      <c r="B68" s="127" t="s">
        <v>98</v>
      </c>
      <c r="C68" s="126">
        <v>1</v>
      </c>
      <c r="D68" s="129"/>
      <c r="E68" s="140">
        <v>9.9999999999999978E-2</v>
      </c>
      <c r="F68" s="141">
        <v>10</v>
      </c>
      <c r="G68" s="142">
        <f t="shared" si="6"/>
        <v>0</v>
      </c>
      <c r="H68" s="143">
        <f t="shared" si="2"/>
        <v>8.3333333333333332E-3</v>
      </c>
      <c r="I68" s="132"/>
      <c r="J68" s="132">
        <v>9.9999999999999978E-2</v>
      </c>
      <c r="K68" s="132">
        <v>10</v>
      </c>
    </row>
    <row r="69" spans="1:11" s="116" customFormat="1" ht="30.65" customHeight="1" x14ac:dyDescent="0.3">
      <c r="A69" s="119"/>
      <c r="B69" s="127" t="s">
        <v>99</v>
      </c>
      <c r="C69" s="126">
        <v>2</v>
      </c>
      <c r="D69" s="129"/>
      <c r="E69" s="140">
        <v>0.5</v>
      </c>
      <c r="F69" s="141">
        <v>2</v>
      </c>
      <c r="G69" s="142">
        <f t="shared" si="6"/>
        <v>0</v>
      </c>
      <c r="H69" s="143">
        <f t="shared" si="2"/>
        <v>4.1666666666666664E-2</v>
      </c>
      <c r="I69" s="132"/>
      <c r="J69" s="132">
        <v>0.5</v>
      </c>
      <c r="K69" s="132">
        <v>2</v>
      </c>
    </row>
    <row r="70" spans="1:11" s="116" customFormat="1" ht="20" x14ac:dyDescent="0.3">
      <c r="A70" s="119"/>
      <c r="B70" s="127" t="s">
        <v>100</v>
      </c>
      <c r="C70" s="126">
        <v>52</v>
      </c>
      <c r="D70" s="129"/>
      <c r="E70" s="140">
        <v>9.9999999999999978E-2</v>
      </c>
      <c r="F70" s="141">
        <v>10</v>
      </c>
      <c r="G70" s="142">
        <f t="shared" si="6"/>
        <v>0</v>
      </c>
      <c r="H70" s="143">
        <f t="shared" si="2"/>
        <v>8.3333333333333332E-3</v>
      </c>
      <c r="I70" s="132"/>
      <c r="J70" s="132">
        <v>9.9999999999999978E-2</v>
      </c>
      <c r="K70" s="132">
        <v>10</v>
      </c>
    </row>
    <row r="71" spans="1:11" s="116" customFormat="1" x14ac:dyDescent="0.3">
      <c r="A71" s="119"/>
      <c r="B71" s="127" t="s">
        <v>101</v>
      </c>
      <c r="C71" s="126">
        <v>20</v>
      </c>
      <c r="D71" s="129"/>
      <c r="E71" s="140">
        <v>0.19999999999999996</v>
      </c>
      <c r="F71" s="141">
        <v>5</v>
      </c>
      <c r="G71" s="142">
        <f t="shared" si="6"/>
        <v>0</v>
      </c>
      <c r="H71" s="143">
        <f t="shared" si="2"/>
        <v>1.6666666666666666E-2</v>
      </c>
      <c r="I71" s="132"/>
      <c r="J71" s="132">
        <v>0.19999999999999996</v>
      </c>
      <c r="K71" s="132">
        <v>5</v>
      </c>
    </row>
    <row r="72" spans="1:11" s="116" customFormat="1" ht="51" customHeight="1" x14ac:dyDescent="0.3">
      <c r="A72" s="119"/>
      <c r="B72" s="127" t="s">
        <v>102</v>
      </c>
      <c r="C72" s="126">
        <v>4</v>
      </c>
      <c r="D72" s="129"/>
      <c r="E72" s="140">
        <v>0.1</v>
      </c>
      <c r="F72" s="141">
        <v>10</v>
      </c>
      <c r="G72" s="142">
        <f t="shared" si="6"/>
        <v>0</v>
      </c>
      <c r="H72" s="143">
        <f t="shared" si="2"/>
        <v>8.3333333333333332E-3</v>
      </c>
      <c r="I72" s="132"/>
      <c r="J72" s="132">
        <v>0.1</v>
      </c>
      <c r="K72" s="132">
        <v>10</v>
      </c>
    </row>
    <row r="73" spans="1:11" s="116" customFormat="1" ht="20.5" customHeight="1" x14ac:dyDescent="0.3">
      <c r="A73" s="119"/>
      <c r="B73" s="127" t="s">
        <v>103</v>
      </c>
      <c r="C73" s="126">
        <v>4</v>
      </c>
      <c r="D73" s="129"/>
      <c r="E73" s="140">
        <v>9.9999999999999978E-2</v>
      </c>
      <c r="F73" s="141">
        <v>10</v>
      </c>
      <c r="G73" s="142">
        <f>IFERROR((D73-(D73*E73))*C73*H73,0)</f>
        <v>0</v>
      </c>
      <c r="H73" s="143">
        <f t="shared" si="2"/>
        <v>8.3333333333333332E-3</v>
      </c>
      <c r="I73" s="132"/>
      <c r="J73" s="132">
        <v>9.9999999999999978E-2</v>
      </c>
      <c r="K73" s="132">
        <v>10</v>
      </c>
    </row>
    <row r="74" spans="1:11" s="116" customFormat="1" x14ac:dyDescent="0.3">
      <c r="A74" s="119"/>
      <c r="B74" s="127" t="s">
        <v>104</v>
      </c>
      <c r="C74" s="126">
        <v>80</v>
      </c>
      <c r="D74" s="129"/>
      <c r="E74" s="140">
        <v>0.10000000000000009</v>
      </c>
      <c r="F74" s="141">
        <v>10</v>
      </c>
      <c r="G74" s="142">
        <f t="shared" ref="G74:G75" si="7">IFERROR((D74-(D74*E74))*C74*H74,0)</f>
        <v>0</v>
      </c>
      <c r="H74" s="143">
        <f t="shared" si="2"/>
        <v>8.3333333333333332E-3</v>
      </c>
      <c r="I74" s="132"/>
      <c r="J74" s="132">
        <v>0.10000000000000009</v>
      </c>
      <c r="K74" s="132">
        <v>10</v>
      </c>
    </row>
    <row r="75" spans="1:11" s="116" customFormat="1" ht="20.5" customHeight="1" x14ac:dyDescent="0.3">
      <c r="A75" s="119"/>
      <c r="B75" s="127" t="s">
        <v>105</v>
      </c>
      <c r="C75" s="126">
        <v>4</v>
      </c>
      <c r="D75" s="129"/>
      <c r="E75" s="140">
        <v>0.10000000000000009</v>
      </c>
      <c r="F75" s="141">
        <v>10</v>
      </c>
      <c r="G75" s="142">
        <f t="shared" si="7"/>
        <v>0</v>
      </c>
      <c r="H75" s="143">
        <f t="shared" si="2"/>
        <v>8.3333333333333332E-3</v>
      </c>
      <c r="I75" s="132"/>
      <c r="J75" s="132">
        <v>0.10000000000000009</v>
      </c>
      <c r="K75" s="132">
        <v>10</v>
      </c>
    </row>
    <row r="76" spans="1:11" x14ac:dyDescent="0.3">
      <c r="B76" s="168" t="s">
        <v>106</v>
      </c>
      <c r="C76" s="168"/>
      <c r="D76" s="168"/>
      <c r="E76" s="168"/>
      <c r="F76" s="168"/>
      <c r="G76" s="125">
        <f>SUM(G27:G75)</f>
        <v>0</v>
      </c>
    </row>
    <row r="77" spans="1:11" x14ac:dyDescent="0.3">
      <c r="B77" s="169" t="s">
        <v>34</v>
      </c>
      <c r="C77" s="170"/>
      <c r="D77" s="170"/>
      <c r="E77" s="170"/>
      <c r="F77" s="171"/>
      <c r="G77" s="60">
        <f>IFERROR(#REF!,0)</f>
        <v>0</v>
      </c>
    </row>
    <row r="78" spans="1:11" x14ac:dyDescent="0.3">
      <c r="B78" s="172" t="s">
        <v>35</v>
      </c>
      <c r="C78" s="172"/>
      <c r="D78" s="172"/>
      <c r="E78" s="172"/>
      <c r="F78" s="172"/>
      <c r="G78" s="125">
        <f>IF(G77=0,0,G76/G77)</f>
        <v>0</v>
      </c>
    </row>
    <row r="79" spans="1:11" x14ac:dyDescent="0.3"/>
    <row r="80" spans="1:11" x14ac:dyDescent="0.3"/>
    <row r="81" spans="4:5" x14ac:dyDescent="0.3"/>
    <row r="82" spans="4:5" x14ac:dyDescent="0.3"/>
    <row r="83" spans="4:5" x14ac:dyDescent="0.3"/>
    <row r="84" spans="4:5" x14ac:dyDescent="0.3"/>
    <row r="85" spans="4:5" x14ac:dyDescent="0.3"/>
    <row r="86" spans="4:5" x14ac:dyDescent="0.3"/>
    <row r="87" spans="4:5" x14ac:dyDescent="0.3"/>
    <row r="88" spans="4:5" x14ac:dyDescent="0.3"/>
    <row r="89" spans="4:5" x14ac:dyDescent="0.3"/>
    <row r="90" spans="4:5" x14ac:dyDescent="0.3"/>
    <row r="91" spans="4:5" x14ac:dyDescent="0.3"/>
    <row r="92" spans="4:5" x14ac:dyDescent="0.3"/>
    <row r="93" spans="4:5" x14ac:dyDescent="0.3"/>
    <row r="94" spans="4:5" hidden="1" x14ac:dyDescent="0.3">
      <c r="D94" s="15"/>
      <c r="E94" s="15"/>
    </row>
    <row r="95" spans="4:5" hidden="1" x14ac:dyDescent="0.3">
      <c r="D95" s="15"/>
      <c r="E95" s="15"/>
    </row>
    <row r="96" spans="4:5" x14ac:dyDescent="0.3"/>
    <row r="97" spans="2:11" x14ac:dyDescent="0.3"/>
    <row r="98" spans="2:11" x14ac:dyDescent="0.3"/>
    <row r="99" spans="2:11" x14ac:dyDescent="0.3"/>
    <row r="100" spans="2:11" x14ac:dyDescent="0.3"/>
    <row r="101" spans="2:11" x14ac:dyDescent="0.3"/>
    <row r="102" spans="2:11" x14ac:dyDescent="0.3"/>
    <row r="103" spans="2:11" x14ac:dyDescent="0.3"/>
    <row r="104" spans="2:11" x14ac:dyDescent="0.3"/>
    <row r="105" spans="2:11" x14ac:dyDescent="0.3"/>
    <row r="106" spans="2:11" x14ac:dyDescent="0.3"/>
    <row r="107" spans="2:11" x14ac:dyDescent="0.3"/>
    <row r="108" spans="2:11" x14ac:dyDescent="0.3"/>
    <row r="109" spans="2:11" x14ac:dyDescent="0.3"/>
    <row r="110" spans="2:11" x14ac:dyDescent="0.3"/>
    <row r="111" spans="2:11" s="7" customFormat="1" x14ac:dyDescent="0.3">
      <c r="B111" s="9"/>
      <c r="C111" s="117"/>
      <c r="D111" s="9"/>
      <c r="E111" s="9"/>
      <c r="F111" s="9"/>
      <c r="G111" s="9"/>
      <c r="H111" s="122"/>
      <c r="I111" s="131"/>
      <c r="J111" s="131"/>
      <c r="K111" s="131"/>
    </row>
    <row r="112" spans="2:11" s="7" customFormat="1" x14ac:dyDescent="0.3">
      <c r="B112" s="9"/>
      <c r="C112" s="117"/>
      <c r="D112" s="9"/>
      <c r="E112" s="9"/>
      <c r="F112" s="9"/>
      <c r="G112" s="9"/>
      <c r="H112" s="122"/>
      <c r="I112" s="131"/>
      <c r="J112" s="131"/>
      <c r="K112" s="131"/>
    </row>
    <row r="113" spans="2:11" s="7" customFormat="1" x14ac:dyDescent="0.3">
      <c r="B113" s="9"/>
      <c r="C113" s="117"/>
      <c r="D113" s="9"/>
      <c r="E113" s="9"/>
      <c r="F113" s="9"/>
      <c r="G113" s="9"/>
      <c r="H113" s="122"/>
      <c r="I113" s="131"/>
      <c r="J113" s="131"/>
      <c r="K113" s="131"/>
    </row>
    <row r="114" spans="2:11" s="7" customFormat="1" x14ac:dyDescent="0.3">
      <c r="B114" s="9"/>
      <c r="C114" s="117"/>
      <c r="D114" s="9"/>
      <c r="E114" s="9"/>
      <c r="F114" s="9"/>
      <c r="G114" s="9"/>
      <c r="H114" s="122"/>
      <c r="I114" s="131"/>
      <c r="J114" s="131"/>
      <c r="K114" s="131"/>
    </row>
    <row r="115" spans="2:11" s="7" customFormat="1" x14ac:dyDescent="0.3">
      <c r="B115" s="9"/>
      <c r="C115" s="117"/>
      <c r="D115" s="9"/>
      <c r="E115" s="9"/>
      <c r="F115" s="9"/>
      <c r="G115" s="9"/>
      <c r="H115" s="122"/>
      <c r="I115" s="131"/>
      <c r="J115" s="131"/>
      <c r="K115" s="131"/>
    </row>
    <row r="116" spans="2:11" s="7" customFormat="1" x14ac:dyDescent="0.3">
      <c r="B116" s="9"/>
      <c r="C116" s="117"/>
      <c r="D116" s="9"/>
      <c r="E116" s="9"/>
      <c r="F116" s="9"/>
      <c r="G116" s="9"/>
      <c r="H116" s="122"/>
      <c r="I116" s="131"/>
      <c r="J116" s="131"/>
      <c r="K116" s="131"/>
    </row>
    <row r="117" spans="2:11" s="7" customFormat="1" x14ac:dyDescent="0.3">
      <c r="B117" s="9"/>
      <c r="C117" s="117"/>
      <c r="D117" s="9"/>
      <c r="E117" s="9"/>
      <c r="F117" s="9"/>
      <c r="G117" s="9"/>
      <c r="H117" s="122"/>
      <c r="I117" s="131"/>
      <c r="J117" s="131"/>
      <c r="K117" s="131"/>
    </row>
    <row r="118" spans="2:11" s="7" customFormat="1" x14ac:dyDescent="0.3">
      <c r="B118" s="9"/>
      <c r="C118" s="117"/>
      <c r="D118" s="9"/>
      <c r="E118" s="9"/>
      <c r="F118" s="9"/>
      <c r="G118" s="9"/>
      <c r="H118" s="122"/>
      <c r="I118" s="131"/>
      <c r="J118" s="131"/>
      <c r="K118" s="131"/>
    </row>
    <row r="119" spans="2:11" s="7" customFormat="1" x14ac:dyDescent="0.3">
      <c r="B119" s="9"/>
      <c r="C119" s="117"/>
      <c r="D119" s="9"/>
      <c r="E119" s="9"/>
      <c r="F119" s="9"/>
      <c r="G119" s="9"/>
      <c r="H119" s="122"/>
      <c r="I119" s="131"/>
      <c r="J119" s="131"/>
      <c r="K119" s="131"/>
    </row>
    <row r="120" spans="2:11" s="7" customFormat="1" x14ac:dyDescent="0.3">
      <c r="B120" s="9"/>
      <c r="C120" s="117"/>
      <c r="D120" s="9"/>
      <c r="E120" s="9"/>
      <c r="F120" s="9"/>
      <c r="G120" s="9"/>
      <c r="H120" s="122"/>
      <c r="I120" s="131"/>
      <c r="J120" s="131"/>
      <c r="K120" s="131"/>
    </row>
    <row r="121" spans="2:11" s="7" customFormat="1" x14ac:dyDescent="0.3">
      <c r="B121" s="9"/>
      <c r="C121" s="117"/>
      <c r="D121" s="9"/>
      <c r="E121" s="9"/>
      <c r="F121" s="9"/>
      <c r="G121" s="9"/>
      <c r="H121" s="122"/>
      <c r="I121" s="131"/>
      <c r="J121" s="131"/>
      <c r="K121" s="131"/>
    </row>
    <row r="122" spans="2:11" s="7" customFormat="1" x14ac:dyDescent="0.3">
      <c r="B122" s="9"/>
      <c r="C122" s="117"/>
      <c r="D122" s="9"/>
      <c r="E122" s="9"/>
      <c r="F122" s="9"/>
      <c r="G122" s="9"/>
      <c r="H122" s="122"/>
      <c r="I122" s="131"/>
      <c r="J122" s="131"/>
      <c r="K122" s="131"/>
    </row>
    <row r="123" spans="2:11" s="7" customFormat="1" x14ac:dyDescent="0.3">
      <c r="B123" s="9"/>
      <c r="C123" s="117"/>
      <c r="D123" s="9"/>
      <c r="E123" s="9"/>
      <c r="F123" s="9"/>
      <c r="G123" s="9"/>
      <c r="H123" s="122"/>
      <c r="I123" s="131"/>
      <c r="J123" s="131"/>
      <c r="K123" s="131"/>
    </row>
    <row r="124" spans="2:11" s="7" customFormat="1" x14ac:dyDescent="0.3">
      <c r="B124" s="9"/>
      <c r="C124" s="117"/>
      <c r="D124" s="9"/>
      <c r="E124" s="9"/>
      <c r="F124" s="9"/>
      <c r="G124" s="9"/>
      <c r="H124" s="122"/>
      <c r="I124" s="131"/>
      <c r="J124" s="131"/>
      <c r="K124" s="131"/>
    </row>
    <row r="125" spans="2:11" s="7" customFormat="1" x14ac:dyDescent="0.3">
      <c r="B125" s="9"/>
      <c r="C125" s="117"/>
      <c r="D125" s="9"/>
      <c r="E125" s="9"/>
      <c r="F125" s="9"/>
      <c r="G125" s="9"/>
      <c r="H125" s="122"/>
      <c r="I125" s="131"/>
      <c r="J125" s="131"/>
      <c r="K125" s="131"/>
    </row>
    <row r="126" spans="2:11" s="7" customFormat="1" x14ac:dyDescent="0.3">
      <c r="B126" s="9"/>
      <c r="C126" s="117"/>
      <c r="D126" s="9"/>
      <c r="E126" s="9"/>
      <c r="F126" s="9"/>
      <c r="G126" s="9"/>
      <c r="H126" s="122"/>
      <c r="I126" s="131"/>
      <c r="J126" s="131"/>
      <c r="K126" s="131"/>
    </row>
    <row r="127" spans="2:11" s="7" customFormat="1" x14ac:dyDescent="0.3">
      <c r="B127" s="9"/>
      <c r="C127" s="117"/>
      <c r="D127" s="9"/>
      <c r="E127" s="9"/>
      <c r="F127" s="9"/>
      <c r="G127" s="9"/>
      <c r="H127" s="122"/>
      <c r="I127" s="131"/>
      <c r="J127" s="131"/>
      <c r="K127" s="131"/>
    </row>
    <row r="128" spans="2:11" s="7" customFormat="1" x14ac:dyDescent="0.3">
      <c r="B128" s="9"/>
      <c r="C128" s="117"/>
      <c r="D128" s="9"/>
      <c r="E128" s="9"/>
      <c r="F128" s="9"/>
      <c r="G128" s="9"/>
      <c r="H128" s="122"/>
      <c r="I128" s="131"/>
      <c r="J128" s="131"/>
      <c r="K128" s="131"/>
    </row>
    <row r="129" spans="2:11" s="7" customFormat="1" x14ac:dyDescent="0.3">
      <c r="B129" s="9"/>
      <c r="C129" s="117"/>
      <c r="D129" s="9"/>
      <c r="E129" s="9"/>
      <c r="F129" s="9"/>
      <c r="G129" s="9"/>
      <c r="H129" s="122"/>
      <c r="I129" s="131"/>
      <c r="J129" s="131"/>
      <c r="K129" s="131"/>
    </row>
    <row r="130" spans="2:11" s="7" customFormat="1" x14ac:dyDescent="0.3">
      <c r="B130" s="9"/>
      <c r="C130" s="117"/>
      <c r="D130" s="9"/>
      <c r="E130" s="9"/>
      <c r="F130" s="9"/>
      <c r="G130" s="9"/>
      <c r="H130" s="122"/>
      <c r="I130" s="131"/>
      <c r="J130" s="131"/>
      <c r="K130" s="131"/>
    </row>
    <row r="131" spans="2:11" s="7" customFormat="1" x14ac:dyDescent="0.3">
      <c r="B131" s="9"/>
      <c r="C131" s="117"/>
      <c r="D131" s="9"/>
      <c r="E131" s="9"/>
      <c r="F131" s="9"/>
      <c r="G131" s="9"/>
      <c r="H131" s="122"/>
      <c r="I131" s="131"/>
      <c r="J131" s="131"/>
      <c r="K131" s="131"/>
    </row>
    <row r="132" spans="2:11" s="7" customFormat="1" x14ac:dyDescent="0.3">
      <c r="B132" s="9"/>
      <c r="C132" s="117"/>
      <c r="D132" s="9"/>
      <c r="E132" s="9"/>
      <c r="F132" s="9"/>
      <c r="G132" s="9"/>
      <c r="H132" s="122"/>
      <c r="I132" s="131"/>
      <c r="J132" s="131"/>
      <c r="K132" s="131"/>
    </row>
    <row r="133" spans="2:11" s="7" customFormat="1" x14ac:dyDescent="0.3">
      <c r="B133" s="9"/>
      <c r="C133" s="117"/>
      <c r="D133" s="9"/>
      <c r="E133" s="9"/>
      <c r="F133" s="9"/>
      <c r="G133" s="9"/>
      <c r="H133" s="122"/>
      <c r="I133" s="131"/>
      <c r="J133" s="131"/>
      <c r="K133" s="131"/>
    </row>
    <row r="134" spans="2:11" s="7" customFormat="1" x14ac:dyDescent="0.3">
      <c r="B134" s="9"/>
      <c r="C134" s="117"/>
      <c r="D134" s="9"/>
      <c r="E134" s="9"/>
      <c r="F134" s="9"/>
      <c r="G134" s="9"/>
      <c r="H134" s="122"/>
      <c r="I134" s="131"/>
      <c r="J134" s="131"/>
      <c r="K134" s="131"/>
    </row>
    <row r="135" spans="2:11" s="7" customFormat="1" x14ac:dyDescent="0.3">
      <c r="B135" s="9"/>
      <c r="C135" s="117"/>
      <c r="D135" s="9"/>
      <c r="E135" s="9"/>
      <c r="F135" s="9"/>
      <c r="G135" s="9"/>
      <c r="H135" s="122"/>
      <c r="I135" s="131"/>
      <c r="J135" s="131"/>
      <c r="K135" s="131"/>
    </row>
    <row r="136" spans="2:11" s="7" customFormat="1" x14ac:dyDescent="0.3">
      <c r="B136" s="9"/>
      <c r="C136" s="117"/>
      <c r="D136" s="9"/>
      <c r="E136" s="9"/>
      <c r="F136" s="9"/>
      <c r="G136" s="9"/>
      <c r="H136" s="122"/>
      <c r="I136" s="131"/>
      <c r="J136" s="131"/>
      <c r="K136" s="131"/>
    </row>
    <row r="137" spans="2:11" s="7" customFormat="1" x14ac:dyDescent="0.3">
      <c r="B137" s="9"/>
      <c r="C137" s="117"/>
      <c r="D137" s="9"/>
      <c r="E137" s="9"/>
      <c r="F137" s="9"/>
      <c r="G137" s="9"/>
      <c r="H137" s="122"/>
      <c r="I137" s="131"/>
      <c r="J137" s="131"/>
      <c r="K137" s="131"/>
    </row>
    <row r="138" spans="2:11" s="7" customFormat="1" x14ac:dyDescent="0.3">
      <c r="B138" s="9"/>
      <c r="C138" s="117"/>
      <c r="D138" s="9"/>
      <c r="E138" s="9"/>
      <c r="F138" s="9"/>
      <c r="G138" s="9"/>
      <c r="H138" s="122"/>
      <c r="I138" s="131"/>
      <c r="J138" s="131"/>
      <c r="K138" s="131"/>
    </row>
    <row r="139" spans="2:11" s="7" customFormat="1" x14ac:dyDescent="0.3">
      <c r="B139" s="9"/>
      <c r="C139" s="117"/>
      <c r="D139" s="9"/>
      <c r="E139" s="9"/>
      <c r="F139" s="9"/>
      <c r="G139" s="9"/>
      <c r="H139" s="122"/>
      <c r="I139" s="131"/>
      <c r="J139" s="131"/>
      <c r="K139" s="131"/>
    </row>
    <row r="140" spans="2:11" s="7" customFormat="1" x14ac:dyDescent="0.3">
      <c r="B140" s="9"/>
      <c r="C140" s="117"/>
      <c r="D140" s="9"/>
      <c r="E140" s="9"/>
      <c r="F140" s="9"/>
      <c r="G140" s="9"/>
      <c r="H140" s="122"/>
      <c r="I140" s="131"/>
      <c r="J140" s="131"/>
      <c r="K140" s="131"/>
    </row>
    <row r="141" spans="2:11" s="7" customFormat="1" x14ac:dyDescent="0.3">
      <c r="B141" s="9"/>
      <c r="C141" s="117"/>
      <c r="D141" s="9"/>
      <c r="E141" s="9"/>
      <c r="F141" s="9"/>
      <c r="G141" s="9"/>
      <c r="H141" s="122"/>
      <c r="I141" s="131"/>
      <c r="J141" s="131"/>
      <c r="K141" s="131"/>
    </row>
    <row r="142" spans="2:11" s="7" customFormat="1" x14ac:dyDescent="0.3">
      <c r="B142" s="9"/>
      <c r="C142" s="117"/>
      <c r="D142" s="9"/>
      <c r="E142" s="9"/>
      <c r="F142" s="9"/>
      <c r="G142" s="9"/>
      <c r="H142" s="122"/>
      <c r="I142" s="131"/>
      <c r="J142" s="131"/>
      <c r="K142" s="131"/>
    </row>
    <row r="143" spans="2:11" s="7" customFormat="1" x14ac:dyDescent="0.3">
      <c r="B143" s="9"/>
      <c r="C143" s="117"/>
      <c r="D143" s="9"/>
      <c r="E143" s="9"/>
      <c r="F143" s="9"/>
      <c r="G143" s="9"/>
      <c r="H143" s="122"/>
      <c r="I143" s="131"/>
      <c r="J143" s="131"/>
      <c r="K143" s="131"/>
    </row>
    <row r="144" spans="2:11" s="7" customFormat="1" x14ac:dyDescent="0.3">
      <c r="B144" s="9"/>
      <c r="C144" s="117"/>
      <c r="D144" s="9"/>
      <c r="E144" s="9"/>
      <c r="F144" s="9"/>
      <c r="G144" s="9"/>
      <c r="H144" s="122"/>
      <c r="I144" s="131"/>
      <c r="J144" s="131"/>
      <c r="K144" s="131"/>
    </row>
    <row r="145" spans="2:11" s="7" customFormat="1" x14ac:dyDescent="0.3">
      <c r="B145" s="9"/>
      <c r="C145" s="117"/>
      <c r="D145" s="9"/>
      <c r="E145" s="9"/>
      <c r="F145" s="9"/>
      <c r="G145" s="9"/>
      <c r="H145" s="122"/>
      <c r="I145" s="131"/>
      <c r="J145" s="131"/>
      <c r="K145" s="131"/>
    </row>
    <row r="146" spans="2:11" s="7" customFormat="1" x14ac:dyDescent="0.3">
      <c r="B146" s="9"/>
      <c r="C146" s="117"/>
      <c r="D146" s="9"/>
      <c r="E146" s="9"/>
      <c r="F146" s="9"/>
      <c r="G146" s="9"/>
      <c r="H146" s="122"/>
      <c r="I146" s="131"/>
      <c r="J146" s="131"/>
      <c r="K146" s="131"/>
    </row>
    <row r="147" spans="2:11" s="7" customFormat="1" x14ac:dyDescent="0.3">
      <c r="B147" s="9"/>
      <c r="C147" s="117"/>
      <c r="D147" s="9"/>
      <c r="E147" s="9"/>
      <c r="F147" s="9"/>
      <c r="G147" s="9"/>
      <c r="H147" s="122"/>
      <c r="I147" s="131"/>
      <c r="J147" s="131"/>
      <c r="K147" s="131"/>
    </row>
    <row r="148" spans="2:11" s="7" customFormat="1" x14ac:dyDescent="0.3">
      <c r="B148" s="9"/>
      <c r="C148" s="117"/>
      <c r="D148" s="9"/>
      <c r="E148" s="9"/>
      <c r="F148" s="9"/>
      <c r="G148" s="9"/>
      <c r="H148" s="122"/>
      <c r="I148" s="131"/>
      <c r="J148" s="131"/>
      <c r="K148" s="131"/>
    </row>
    <row r="149" spans="2:11" s="7" customFormat="1" x14ac:dyDescent="0.3">
      <c r="B149" s="9"/>
      <c r="C149" s="117"/>
      <c r="D149" s="9"/>
      <c r="E149" s="9"/>
      <c r="F149" s="9"/>
      <c r="G149" s="9"/>
      <c r="H149" s="122"/>
      <c r="I149" s="131"/>
      <c r="J149" s="131"/>
      <c r="K149" s="131"/>
    </row>
    <row r="150" spans="2:11" s="7" customFormat="1" x14ac:dyDescent="0.3">
      <c r="B150" s="9"/>
      <c r="C150" s="117"/>
      <c r="D150" s="9"/>
      <c r="E150" s="9"/>
      <c r="F150" s="9"/>
      <c r="G150" s="9"/>
      <c r="H150" s="122"/>
      <c r="I150" s="131"/>
      <c r="J150" s="131"/>
      <c r="K150" s="131"/>
    </row>
    <row r="151" spans="2:11" s="7" customFormat="1" x14ac:dyDescent="0.3">
      <c r="B151" s="9"/>
      <c r="C151" s="117"/>
      <c r="D151" s="9"/>
      <c r="E151" s="9"/>
      <c r="F151" s="9"/>
      <c r="G151" s="9"/>
      <c r="H151" s="122"/>
      <c r="I151" s="131"/>
      <c r="J151" s="131"/>
      <c r="K151" s="131"/>
    </row>
    <row r="152" spans="2:11" s="7" customFormat="1" x14ac:dyDescent="0.3">
      <c r="B152" s="9"/>
      <c r="C152" s="117"/>
      <c r="D152" s="9"/>
      <c r="E152" s="9"/>
      <c r="F152" s="9"/>
      <c r="G152" s="9"/>
      <c r="H152" s="122"/>
      <c r="I152" s="131"/>
      <c r="J152" s="131"/>
      <c r="K152" s="131"/>
    </row>
    <row r="153" spans="2:11" s="7" customFormat="1" x14ac:dyDescent="0.3">
      <c r="B153" s="9"/>
      <c r="C153" s="117"/>
      <c r="D153" s="9"/>
      <c r="E153" s="9"/>
      <c r="F153" s="9"/>
      <c r="G153" s="9"/>
      <c r="H153" s="122"/>
      <c r="I153" s="131"/>
      <c r="J153" s="131"/>
      <c r="K153" s="131"/>
    </row>
    <row r="154" spans="2:11" s="7" customFormat="1" x14ac:dyDescent="0.3">
      <c r="B154" s="9"/>
      <c r="C154" s="117"/>
      <c r="D154" s="9"/>
      <c r="E154" s="9"/>
      <c r="F154" s="9"/>
      <c r="G154" s="9"/>
      <c r="H154" s="122"/>
      <c r="I154" s="131"/>
      <c r="J154" s="131"/>
      <c r="K154" s="131"/>
    </row>
    <row r="155" spans="2:11" s="7" customFormat="1" x14ac:dyDescent="0.3">
      <c r="B155" s="9"/>
      <c r="C155" s="117"/>
      <c r="D155" s="9"/>
      <c r="E155" s="9"/>
      <c r="F155" s="9"/>
      <c r="G155" s="9"/>
      <c r="H155" s="122"/>
      <c r="I155" s="131"/>
      <c r="J155" s="131"/>
      <c r="K155" s="131"/>
    </row>
    <row r="156" spans="2:11" s="7" customFormat="1" x14ac:dyDescent="0.3">
      <c r="B156" s="9"/>
      <c r="C156" s="117"/>
      <c r="D156" s="9"/>
      <c r="E156" s="9"/>
      <c r="F156" s="9"/>
      <c r="G156" s="9"/>
      <c r="H156" s="122"/>
      <c r="I156" s="131"/>
      <c r="J156" s="131"/>
      <c r="K156" s="131"/>
    </row>
    <row r="157" spans="2:11" s="7" customFormat="1" x14ac:dyDescent="0.3">
      <c r="B157" s="9"/>
      <c r="C157" s="117"/>
      <c r="D157" s="9"/>
      <c r="E157" s="9"/>
      <c r="F157" s="9"/>
      <c r="G157" s="9"/>
      <c r="H157" s="122"/>
      <c r="I157" s="131"/>
      <c r="J157" s="131"/>
      <c r="K157" s="131"/>
    </row>
    <row r="158" spans="2:11" s="7" customFormat="1" x14ac:dyDescent="0.3">
      <c r="B158" s="9"/>
      <c r="C158" s="117"/>
      <c r="D158" s="9"/>
      <c r="E158" s="9"/>
      <c r="F158" s="9"/>
      <c r="G158" s="9"/>
      <c r="H158" s="122"/>
      <c r="I158" s="131"/>
      <c r="J158" s="131"/>
      <c r="K158" s="131"/>
    </row>
    <row r="159" spans="2:11" s="7" customFormat="1" x14ac:dyDescent="0.3">
      <c r="B159" s="9"/>
      <c r="C159" s="117"/>
      <c r="D159" s="9"/>
      <c r="E159" s="9"/>
      <c r="F159" s="9"/>
      <c r="G159" s="9"/>
      <c r="H159" s="122"/>
      <c r="I159" s="131"/>
      <c r="J159" s="131"/>
      <c r="K159" s="131"/>
    </row>
    <row r="160" spans="2:11" s="7" customFormat="1" x14ac:dyDescent="0.3">
      <c r="B160" s="9"/>
      <c r="C160" s="117"/>
      <c r="D160" s="9"/>
      <c r="E160" s="9"/>
      <c r="F160" s="9"/>
      <c r="G160" s="9"/>
      <c r="H160" s="122"/>
      <c r="I160" s="131"/>
      <c r="J160" s="131"/>
      <c r="K160" s="131"/>
    </row>
    <row r="161" spans="2:11" s="7" customFormat="1" x14ac:dyDescent="0.3">
      <c r="B161" s="9"/>
      <c r="C161" s="117"/>
      <c r="D161" s="9"/>
      <c r="E161" s="9"/>
      <c r="F161" s="9"/>
      <c r="G161" s="9"/>
      <c r="H161" s="122"/>
      <c r="I161" s="131"/>
      <c r="J161" s="131"/>
      <c r="K161" s="131"/>
    </row>
    <row r="162" spans="2:11" s="7" customFormat="1" x14ac:dyDescent="0.3">
      <c r="B162" s="9"/>
      <c r="C162" s="117"/>
      <c r="D162" s="9"/>
      <c r="E162" s="9"/>
      <c r="F162" s="9"/>
      <c r="G162" s="9"/>
      <c r="H162" s="122"/>
      <c r="I162" s="131"/>
      <c r="J162" s="131"/>
      <c r="K162" s="131"/>
    </row>
    <row r="163" spans="2:11" s="7" customFormat="1" x14ac:dyDescent="0.3">
      <c r="B163" s="9"/>
      <c r="C163" s="117"/>
      <c r="D163" s="9"/>
      <c r="E163" s="9"/>
      <c r="F163" s="9"/>
      <c r="G163" s="9"/>
      <c r="H163" s="122"/>
      <c r="I163" s="131"/>
      <c r="J163" s="131"/>
      <c r="K163" s="131"/>
    </row>
    <row r="164" spans="2:11" s="7" customFormat="1" x14ac:dyDescent="0.3">
      <c r="B164" s="9"/>
      <c r="C164" s="117"/>
      <c r="D164" s="9"/>
      <c r="E164" s="9"/>
      <c r="F164" s="9"/>
      <c r="G164" s="9"/>
      <c r="H164" s="122"/>
      <c r="I164" s="131"/>
      <c r="J164" s="131"/>
      <c r="K164" s="131"/>
    </row>
    <row r="165" spans="2:11" s="7" customFormat="1" x14ac:dyDescent="0.3">
      <c r="B165" s="9"/>
      <c r="C165" s="117"/>
      <c r="D165" s="9"/>
      <c r="E165" s="9"/>
      <c r="F165" s="9"/>
      <c r="G165" s="9"/>
      <c r="H165" s="122"/>
      <c r="I165" s="131"/>
      <c r="J165" s="131"/>
      <c r="K165" s="131"/>
    </row>
    <row r="166" spans="2:11" s="7" customFormat="1" x14ac:dyDescent="0.3">
      <c r="B166" s="9"/>
      <c r="C166" s="117"/>
      <c r="D166" s="9"/>
      <c r="E166" s="9"/>
      <c r="F166" s="9"/>
      <c r="G166" s="9"/>
      <c r="H166" s="122"/>
      <c r="I166" s="131"/>
      <c r="J166" s="131"/>
      <c r="K166" s="131"/>
    </row>
    <row r="167" spans="2:11" s="7" customFormat="1" x14ac:dyDescent="0.3">
      <c r="B167" s="9"/>
      <c r="C167" s="117"/>
      <c r="D167" s="9"/>
      <c r="E167" s="9"/>
      <c r="F167" s="9"/>
      <c r="G167" s="9"/>
      <c r="H167" s="122"/>
      <c r="I167" s="131"/>
      <c r="J167" s="131"/>
      <c r="K167" s="131"/>
    </row>
    <row r="168" spans="2:11" s="7" customFormat="1" x14ac:dyDescent="0.3">
      <c r="B168" s="9"/>
      <c r="C168" s="117"/>
      <c r="D168" s="9"/>
      <c r="E168" s="9"/>
      <c r="F168" s="9"/>
      <c r="G168" s="9"/>
      <c r="H168" s="122"/>
      <c r="I168" s="131"/>
      <c r="J168" s="131"/>
      <c r="K168" s="131"/>
    </row>
    <row r="169" spans="2:11" s="7" customFormat="1" x14ac:dyDescent="0.3">
      <c r="B169" s="9"/>
      <c r="C169" s="117"/>
      <c r="D169" s="9"/>
      <c r="E169" s="9"/>
      <c r="F169" s="9"/>
      <c r="G169" s="9"/>
      <c r="H169" s="122"/>
      <c r="I169" s="131"/>
      <c r="J169" s="131"/>
      <c r="K169" s="131"/>
    </row>
    <row r="170" spans="2:11" s="7" customFormat="1" x14ac:dyDescent="0.3">
      <c r="B170" s="9"/>
      <c r="C170" s="117"/>
      <c r="D170" s="9"/>
      <c r="E170" s="9"/>
      <c r="F170" s="9"/>
      <c r="G170" s="9"/>
      <c r="H170" s="122"/>
      <c r="I170" s="131"/>
      <c r="J170" s="131"/>
      <c r="K170" s="131"/>
    </row>
    <row r="171" spans="2:11" s="7" customFormat="1" x14ac:dyDescent="0.3">
      <c r="B171" s="9"/>
      <c r="C171" s="117"/>
      <c r="D171" s="9"/>
      <c r="E171" s="9"/>
      <c r="F171" s="9"/>
      <c r="G171" s="9"/>
      <c r="H171" s="122"/>
      <c r="I171" s="131"/>
      <c r="J171" s="131"/>
      <c r="K171" s="131"/>
    </row>
    <row r="172" spans="2:11" s="7" customFormat="1" x14ac:dyDescent="0.3">
      <c r="B172" s="9"/>
      <c r="C172" s="117"/>
      <c r="D172" s="9"/>
      <c r="E172" s="9"/>
      <c r="F172" s="9"/>
      <c r="G172" s="9"/>
      <c r="H172" s="122"/>
      <c r="I172" s="131"/>
      <c r="J172" s="131"/>
      <c r="K172" s="131"/>
    </row>
    <row r="173" spans="2:11" s="7" customFormat="1" x14ac:dyDescent="0.3">
      <c r="B173" s="9"/>
      <c r="C173" s="117"/>
      <c r="D173" s="9"/>
      <c r="E173" s="9"/>
      <c r="F173" s="9"/>
      <c r="G173" s="9"/>
      <c r="H173" s="122"/>
      <c r="I173" s="131"/>
      <c r="J173" s="131"/>
      <c r="K173" s="131"/>
    </row>
    <row r="174" spans="2:11" s="7" customFormat="1" x14ac:dyDescent="0.3">
      <c r="B174" s="9"/>
      <c r="C174" s="117"/>
      <c r="D174" s="9"/>
      <c r="E174" s="9"/>
      <c r="F174" s="9"/>
      <c r="G174" s="9"/>
      <c r="H174" s="122"/>
      <c r="I174" s="131"/>
      <c r="J174" s="131"/>
      <c r="K174" s="131"/>
    </row>
    <row r="175" spans="2:11" s="7" customFormat="1" x14ac:dyDescent="0.3">
      <c r="B175" s="9"/>
      <c r="C175" s="117"/>
      <c r="D175" s="9"/>
      <c r="E175" s="9"/>
      <c r="F175" s="9"/>
      <c r="G175" s="9"/>
      <c r="H175" s="122"/>
      <c r="I175" s="131"/>
      <c r="J175" s="131"/>
      <c r="K175" s="131"/>
    </row>
    <row r="176" spans="2:11" s="7" customFormat="1" x14ac:dyDescent="0.3">
      <c r="B176" s="9"/>
      <c r="C176" s="117"/>
      <c r="D176" s="9"/>
      <c r="E176" s="9"/>
      <c r="F176" s="9"/>
      <c r="G176" s="9"/>
      <c r="H176" s="122"/>
      <c r="I176" s="131"/>
      <c r="J176" s="131"/>
      <c r="K176" s="131"/>
    </row>
    <row r="177" spans="2:11" s="7" customFormat="1" x14ac:dyDescent="0.3">
      <c r="B177" s="9"/>
      <c r="C177" s="117"/>
      <c r="D177" s="9"/>
      <c r="E177" s="9"/>
      <c r="F177" s="9"/>
      <c r="G177" s="9"/>
      <c r="H177" s="122"/>
      <c r="I177" s="131"/>
      <c r="J177" s="131"/>
      <c r="K177" s="131"/>
    </row>
    <row r="178" spans="2:11" s="7" customFormat="1" x14ac:dyDescent="0.3">
      <c r="B178" s="9"/>
      <c r="C178" s="117"/>
      <c r="D178" s="9"/>
      <c r="E178" s="9"/>
      <c r="F178" s="9"/>
      <c r="G178" s="9"/>
      <c r="H178" s="122"/>
      <c r="I178" s="131"/>
      <c r="J178" s="131"/>
      <c r="K178" s="131"/>
    </row>
    <row r="179" spans="2:11" s="7" customFormat="1" x14ac:dyDescent="0.3">
      <c r="B179" s="9"/>
      <c r="C179" s="117"/>
      <c r="D179" s="9"/>
      <c r="E179" s="9"/>
      <c r="F179" s="9"/>
      <c r="G179" s="9"/>
      <c r="H179" s="122"/>
      <c r="I179" s="131"/>
      <c r="J179" s="131"/>
      <c r="K179" s="131"/>
    </row>
    <row r="180" spans="2:11" s="7" customFormat="1" x14ac:dyDescent="0.3">
      <c r="B180" s="9"/>
      <c r="C180" s="117"/>
      <c r="D180" s="9"/>
      <c r="E180" s="9"/>
      <c r="F180" s="9"/>
      <c r="G180" s="9"/>
      <c r="H180" s="122"/>
      <c r="I180" s="131"/>
      <c r="J180" s="131"/>
      <c r="K180" s="131"/>
    </row>
    <row r="181" spans="2:11" s="7" customFormat="1" x14ac:dyDescent="0.3">
      <c r="B181" s="9"/>
      <c r="C181" s="117"/>
      <c r="D181" s="9"/>
      <c r="E181" s="9"/>
      <c r="F181" s="9"/>
      <c r="G181" s="9"/>
      <c r="H181" s="122"/>
      <c r="I181" s="131"/>
      <c r="J181" s="131"/>
      <c r="K181" s="131"/>
    </row>
    <row r="182" spans="2:11" s="7" customFormat="1" x14ac:dyDescent="0.3">
      <c r="B182" s="9"/>
      <c r="C182" s="117"/>
      <c r="D182" s="9"/>
      <c r="E182" s="9"/>
      <c r="F182" s="9"/>
      <c r="G182" s="9"/>
      <c r="H182" s="122"/>
      <c r="I182" s="131"/>
      <c r="J182" s="131"/>
      <c r="K182" s="131"/>
    </row>
    <row r="183" spans="2:11" s="7" customFormat="1" x14ac:dyDescent="0.3">
      <c r="B183" s="9"/>
      <c r="C183" s="117"/>
      <c r="D183" s="9"/>
      <c r="E183" s="9"/>
      <c r="F183" s="9"/>
      <c r="G183" s="9"/>
      <c r="H183" s="122"/>
      <c r="I183" s="131"/>
      <c r="J183" s="131"/>
      <c r="K183" s="131"/>
    </row>
    <row r="184" spans="2:11" s="7" customFormat="1" x14ac:dyDescent="0.3">
      <c r="B184" s="9"/>
      <c r="C184" s="117"/>
      <c r="D184" s="9"/>
      <c r="E184" s="9"/>
      <c r="F184" s="9"/>
      <c r="G184" s="9"/>
      <c r="H184" s="122"/>
      <c r="I184" s="131"/>
      <c r="J184" s="131"/>
      <c r="K184" s="131"/>
    </row>
    <row r="185" spans="2:11" s="7" customFormat="1" x14ac:dyDescent="0.3">
      <c r="B185" s="9"/>
      <c r="C185" s="117"/>
      <c r="D185" s="9"/>
      <c r="E185" s="9"/>
      <c r="F185" s="9"/>
      <c r="G185" s="9"/>
      <c r="H185" s="122"/>
      <c r="I185" s="131"/>
      <c r="J185" s="131"/>
      <c r="K185" s="131"/>
    </row>
    <row r="186" spans="2:11" x14ac:dyDescent="0.3"/>
    <row r="187" spans="2:11" x14ac:dyDescent="0.3"/>
    <row r="188" spans="2:11" x14ac:dyDescent="0.3"/>
    <row r="189" spans="2:11" x14ac:dyDescent="0.3"/>
    <row r="190" spans="2:11" x14ac:dyDescent="0.3"/>
    <row r="191" spans="2:11" x14ac:dyDescent="0.3"/>
    <row r="192" spans="2:11" x14ac:dyDescent="0.3"/>
    <row r="193" x14ac:dyDescent="0.3"/>
    <row r="194" x14ac:dyDescent="0.3"/>
    <row r="195" x14ac:dyDescent="0.3"/>
    <row r="196" x14ac:dyDescent="0.3"/>
    <row r="197" x14ac:dyDescent="0.3"/>
    <row r="198" x14ac:dyDescent="0.3"/>
    <row r="199" x14ac:dyDescent="0.3"/>
    <row r="200" x14ac:dyDescent="0.3"/>
    <row r="201" x14ac:dyDescent="0.3"/>
    <row r="202" x14ac:dyDescent="0.3"/>
    <row r="203" x14ac:dyDescent="0.3"/>
    <row r="204" x14ac:dyDescent="0.3"/>
    <row r="205" x14ac:dyDescent="0.3"/>
    <row r="206" x14ac:dyDescent="0.3"/>
    <row r="207" x14ac:dyDescent="0.3"/>
    <row r="208" x14ac:dyDescent="0.3"/>
    <row r="209" x14ac:dyDescent="0.3"/>
    <row r="210" x14ac:dyDescent="0.3"/>
    <row r="211" x14ac:dyDescent="0.3"/>
    <row r="212" x14ac:dyDescent="0.3"/>
    <row r="213" x14ac:dyDescent="0.3"/>
    <row r="214" x14ac:dyDescent="0.3"/>
    <row r="215" x14ac:dyDescent="0.3"/>
    <row r="216" x14ac:dyDescent="0.3"/>
    <row r="217" x14ac:dyDescent="0.3"/>
    <row r="218" x14ac:dyDescent="0.3"/>
    <row r="219" x14ac:dyDescent="0.3"/>
    <row r="220" x14ac:dyDescent="0.3"/>
    <row r="221" x14ac:dyDescent="0.3"/>
    <row r="222" x14ac:dyDescent="0.3"/>
    <row r="223" x14ac:dyDescent="0.3"/>
    <row r="224" x14ac:dyDescent="0.3"/>
    <row r="225" x14ac:dyDescent="0.3"/>
    <row r="226" x14ac:dyDescent="0.3"/>
    <row r="227" x14ac:dyDescent="0.3"/>
    <row r="228" x14ac:dyDescent="0.3"/>
    <row r="229" x14ac:dyDescent="0.3"/>
    <row r="230" x14ac:dyDescent="0.3"/>
    <row r="231" x14ac:dyDescent="0.3"/>
    <row r="232" x14ac:dyDescent="0.3"/>
    <row r="233" x14ac:dyDescent="0.3"/>
    <row r="234" x14ac:dyDescent="0.3"/>
    <row r="235" x14ac:dyDescent="0.3"/>
    <row r="236" x14ac:dyDescent="0.3"/>
    <row r="237" x14ac:dyDescent="0.3"/>
    <row r="238" x14ac:dyDescent="0.3"/>
    <row r="239" x14ac:dyDescent="0.3"/>
    <row r="240" x14ac:dyDescent="0.3"/>
    <row r="241" x14ac:dyDescent="0.3"/>
    <row r="242" x14ac:dyDescent="0.3"/>
    <row r="243" x14ac:dyDescent="0.3"/>
    <row r="244" x14ac:dyDescent="0.3"/>
    <row r="245" x14ac:dyDescent="0.3"/>
    <row r="246" x14ac:dyDescent="0.3"/>
    <row r="247" x14ac:dyDescent="0.3"/>
    <row r="248" x14ac:dyDescent="0.3"/>
    <row r="249" x14ac:dyDescent="0.3"/>
    <row r="250" x14ac:dyDescent="0.3"/>
    <row r="251" x14ac:dyDescent="0.3"/>
    <row r="252" x14ac:dyDescent="0.3"/>
    <row r="253" x14ac:dyDescent="0.3"/>
    <row r="254" x14ac:dyDescent="0.3"/>
    <row r="255" x14ac:dyDescent="0.3"/>
    <row r="256" x14ac:dyDescent="0.3"/>
    <row r="257" x14ac:dyDescent="0.3"/>
    <row r="258" x14ac:dyDescent="0.3"/>
    <row r="259" x14ac:dyDescent="0.3"/>
    <row r="260" x14ac:dyDescent="0.3"/>
    <row r="261" x14ac:dyDescent="0.3"/>
    <row r="262" x14ac:dyDescent="0.3"/>
    <row r="263" x14ac:dyDescent="0.3"/>
    <row r="264" x14ac:dyDescent="0.3"/>
    <row r="265" x14ac:dyDescent="0.3"/>
    <row r="266" x14ac:dyDescent="0.3"/>
    <row r="267" x14ac:dyDescent="0.3"/>
    <row r="268" x14ac:dyDescent="0.3"/>
    <row r="269" x14ac:dyDescent="0.3"/>
    <row r="270" x14ac:dyDescent="0.3"/>
    <row r="271" x14ac:dyDescent="0.3"/>
    <row r="272" x14ac:dyDescent="0.3"/>
    <row r="273" x14ac:dyDescent="0.3"/>
    <row r="274" x14ac:dyDescent="0.3"/>
    <row r="275" x14ac:dyDescent="0.3"/>
    <row r="276" x14ac:dyDescent="0.3"/>
    <row r="277" x14ac:dyDescent="0.3"/>
    <row r="278" x14ac:dyDescent="0.3"/>
    <row r="279" x14ac:dyDescent="0.3"/>
    <row r="280" x14ac:dyDescent="0.3"/>
    <row r="281" x14ac:dyDescent="0.3"/>
    <row r="282" x14ac:dyDescent="0.3"/>
    <row r="283" x14ac:dyDescent="0.3"/>
    <row r="284" x14ac:dyDescent="0.3"/>
    <row r="285" x14ac:dyDescent="0.3"/>
    <row r="286" x14ac:dyDescent="0.3"/>
    <row r="287" x14ac:dyDescent="0.3"/>
    <row r="288" x14ac:dyDescent="0.3"/>
    <row r="289" x14ac:dyDescent="0.3"/>
    <row r="290" x14ac:dyDescent="0.3"/>
    <row r="291" x14ac:dyDescent="0.3"/>
    <row r="292" x14ac:dyDescent="0.3"/>
    <row r="293" x14ac:dyDescent="0.3"/>
    <row r="294" x14ac:dyDescent="0.3"/>
    <row r="295" x14ac:dyDescent="0.3"/>
    <row r="296" x14ac:dyDescent="0.3"/>
    <row r="297" x14ac:dyDescent="0.3"/>
    <row r="298" x14ac:dyDescent="0.3"/>
    <row r="299" x14ac:dyDescent="0.3"/>
    <row r="300" x14ac:dyDescent="0.3"/>
    <row r="301" x14ac:dyDescent="0.3"/>
    <row r="302" x14ac:dyDescent="0.3"/>
    <row r="303" x14ac:dyDescent="0.3"/>
    <row r="304" x14ac:dyDescent="0.3"/>
    <row r="305" x14ac:dyDescent="0.3"/>
    <row r="306" x14ac:dyDescent="0.3"/>
    <row r="307" x14ac:dyDescent="0.3"/>
    <row r="308" x14ac:dyDescent="0.3"/>
    <row r="309" x14ac:dyDescent="0.3"/>
    <row r="310" x14ac:dyDescent="0.3"/>
    <row r="311" x14ac:dyDescent="0.3"/>
    <row r="312" x14ac:dyDescent="0.3"/>
    <row r="313" x14ac:dyDescent="0.3"/>
    <row r="314" x14ac:dyDescent="0.3"/>
    <row r="315" x14ac:dyDescent="0.3"/>
    <row r="316" x14ac:dyDescent="0.3"/>
    <row r="317" x14ac:dyDescent="0.3"/>
    <row r="318" x14ac:dyDescent="0.3"/>
    <row r="319" x14ac:dyDescent="0.3"/>
    <row r="320" x14ac:dyDescent="0.3"/>
    <row r="321" x14ac:dyDescent="0.3"/>
    <row r="322" x14ac:dyDescent="0.3"/>
    <row r="323" x14ac:dyDescent="0.3"/>
    <row r="324" x14ac:dyDescent="0.3"/>
    <row r="325" x14ac:dyDescent="0.3"/>
    <row r="326" x14ac:dyDescent="0.3"/>
    <row r="327" x14ac:dyDescent="0.3"/>
    <row r="328" x14ac:dyDescent="0.3"/>
    <row r="329" x14ac:dyDescent="0.3"/>
    <row r="330" x14ac:dyDescent="0.3"/>
    <row r="331" x14ac:dyDescent="0.3"/>
    <row r="332" x14ac:dyDescent="0.3"/>
    <row r="333" x14ac:dyDescent="0.3"/>
    <row r="334" x14ac:dyDescent="0.3"/>
    <row r="335" x14ac:dyDescent="0.3"/>
  </sheetData>
  <sheetProtection formatCells="0" formatColumns="0" formatRows="0"/>
  <mergeCells count="26">
    <mergeCell ref="B2:H2"/>
    <mergeCell ref="B3:H3"/>
    <mergeCell ref="B17:E17"/>
    <mergeCell ref="B18:E18"/>
    <mergeCell ref="B19:E19"/>
    <mergeCell ref="B14:E14"/>
    <mergeCell ref="B15:E15"/>
    <mergeCell ref="B16:E16"/>
    <mergeCell ref="B4:G4"/>
    <mergeCell ref="B8:E8"/>
    <mergeCell ref="B9:E9"/>
    <mergeCell ref="B7:E7"/>
    <mergeCell ref="B6:H6"/>
    <mergeCell ref="B5:H5"/>
    <mergeCell ref="B10:E10"/>
    <mergeCell ref="B11:E11"/>
    <mergeCell ref="B12:E12"/>
    <mergeCell ref="B13:E13"/>
    <mergeCell ref="B76:F76"/>
    <mergeCell ref="B77:F77"/>
    <mergeCell ref="B78:F78"/>
    <mergeCell ref="B25:H25"/>
    <mergeCell ref="B20:G20"/>
    <mergeCell ref="B21:G21"/>
    <mergeCell ref="B22:G22"/>
    <mergeCell ref="B23:G23"/>
  </mergeCells>
  <phoneticPr fontId="46" type="noConversion"/>
  <dataValidations count="7">
    <dataValidation operator="lessThanOrEqual" allowBlank="1" showInputMessage="1" showErrorMessage="1" errorTitle="ORIENTAÇÃO DE PREENCHIMENTO" error="O custo unitário não pode ser superior ao estimado." promptTitle="ORIENTAÇÃO DE PREENCHIMENTO" prompt="A estimativa de preços foi confeccionada seguindo os parâmentros da IN 65/2021._x000a__x000a_Na proposta, o custo unitário não pode ser superior ao estimado." sqref="G8:G19 D27:D75" xr:uid="{BF2B3C16-C6E5-467A-9E11-A41EF7D2C529}"/>
    <dataValidation operator="greaterThanOrEqual" allowBlank="1" showInputMessage="1" showErrorMessage="1" errorTitle="ORIENTAÇÃO DE PREENCHIMENTO" error="A vida útil não pode ser inferior ao estimado." promptTitle="ORIENTAÇÃO DE PREENCHIMENTO" prompt="A vida útil não pode ser inferior ao estimado." sqref="F27:F75" xr:uid="{FB0BE66E-5ADA-49F4-A3DF-EFB7CA18F375}"/>
    <dataValidation operator="greaterThanOrEqual" allowBlank="1" showInputMessage="1" showErrorMessage="1" errorTitle="ORIENTAÇÃO DE PREENCHIMENTO" error="O valor residual não pode ser inferior ao estimado." promptTitle="ORIENTAÇÃO DE PREENCHIMENTO" prompt="Na proposta, o valor residual não pode ser inferior ao estimado." sqref="E27:E75" xr:uid="{6C510DF4-8BD2-4B68-9E81-1DD53663956F}"/>
    <dataValidation type="custom" errorStyle="warning" allowBlank="1" showInputMessage="1" showErrorMessage="1" errorTitle="Orientação de Preenchimento" error="Tem certeza que deseja informar diretamente a taxa de depreciação? _x000a__x000a_" sqref="H27:H75" xr:uid="{02D381EC-84CF-432B-B10C-261AD33EF614}">
      <formula1>"OU(H119="""";H119&lt;&gt;0)"</formula1>
    </dataValidation>
    <dataValidation allowBlank="1" showInputMessage="1" showErrorMessage="1" promptTitle="ORIENTAÇÃO DE PREENCHIMENTO" prompt="Relacione aqui os profissionais que utilizarão os EPI's relacionados." sqref="B6:H6" xr:uid="{EA7CF9F3-8F66-4AE3-828A-760DA01BD9A4}"/>
    <dataValidation allowBlank="1" showInputMessage="1" showErrorMessage="1" promptTitle="ORIENTAÇÃO DE PREENCHIMENTO" prompt="Insira aqui a quantidade de profissionais que utilizarão os uniformes. Lembre-se que esse custo somente deverá ser incluído nas planilhas (P1, P2 ...) que foram considerados nesses quantitativos." sqref="H22" xr:uid="{9DE663D9-DEDD-4715-AFBD-7B886386B76C}"/>
    <dataValidation allowBlank="1" showInputMessage="1" showErrorMessage="1" promptTitle="ORIENTAÇÕES DE PREENCHIMENTO" prompt="Insira aqui a quantidade de profissionais que utilizarão os uniformes. Lembre-se que esse custo somente deverá ser incluído nas planilhas (P1, P2 ...) que foram considerados nesses quantitativos." sqref="G77" xr:uid="{B77BC1BB-4BB5-4E73-9319-99357109D97F}"/>
  </dataValidations>
  <printOptions horizontalCentered="1"/>
  <pageMargins left="0.70866141732283472" right="0.70866141732283472" top="0.98425196850393704" bottom="0.74803149606299213" header="0.31496062992125984" footer="0.31496062992125984"/>
  <pageSetup paperSize="9" scale="62" fitToHeight="0" orientation="portrait" r:id="rId1"/>
  <headerFooter scaleWithDoc="0">
    <oddHeader xml:space="preserve">&amp;C&amp;"Montserrat,Negrito"Ministério da Gestão e da Inovação em Serviços Públicos&amp;"Montserrat,Regular"
Secretaria de Serviços Compartilhados&amp;"-,Regular"
</oddHeader>
    <oddFooter>&amp;C&amp;"Arial,Negrito"&amp;8Página &amp;P</oddFooter>
  </headerFooter>
  <rowBreaks count="1" manualBreakCount="1">
    <brk id="24" min="1" max="7"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ublished="0" codeName="Planilha23">
    <tabColor theme="4" tint="0.79998168889431442"/>
    <pageSetUpPr fitToPage="1"/>
  </sheetPr>
  <dimension ref="A1:K50"/>
  <sheetViews>
    <sheetView showGridLines="0" view="pageBreakPreview" zoomScaleNormal="120" zoomScaleSheetLayoutView="100" zoomScalePageLayoutView="85" workbookViewId="0">
      <selection activeCell="M11" sqref="M11"/>
    </sheetView>
  </sheetViews>
  <sheetFormatPr defaultColWidth="8.7265625" defaultRowHeight="0" customHeight="1" zeroHeight="1" x14ac:dyDescent="0.3"/>
  <cols>
    <col min="1" max="1" width="1.7265625" style="7" customWidth="1"/>
    <col min="2" max="2" width="34.1796875" style="9" customWidth="1"/>
    <col min="3" max="3" width="22" style="9" customWidth="1"/>
    <col min="4" max="4" width="26.453125" style="9" customWidth="1"/>
    <col min="5" max="5" width="15.7265625" style="9" customWidth="1"/>
    <col min="6" max="7" width="13.54296875" style="9" customWidth="1"/>
    <col min="8" max="8" width="1.7265625" style="9" customWidth="1"/>
    <col min="9" max="9" width="5.26953125" style="9" hidden="1" customWidth="1"/>
    <col min="10" max="10" width="4" style="9" hidden="1" customWidth="1"/>
    <col min="11" max="11" width="8.81640625" style="9" customWidth="1"/>
    <col min="12" max="16384" width="8.7265625" style="9"/>
  </cols>
  <sheetData>
    <row r="1" spans="2:11" ht="14" x14ac:dyDescent="0.3">
      <c r="B1" s="32"/>
      <c r="C1" s="33"/>
      <c r="D1" s="33"/>
      <c r="E1" s="33"/>
      <c r="F1" s="33"/>
      <c r="G1" s="33"/>
      <c r="H1" s="8"/>
      <c r="I1" s="8"/>
      <c r="J1" s="8" t="s">
        <v>107</v>
      </c>
    </row>
    <row r="2" spans="2:11" ht="41.5" customHeight="1" x14ac:dyDescent="0.3">
      <c r="B2" s="188" t="str">
        <f>"Em atendimento ao solicitado no Edital Pregão Eletrônico n.º, inscrita no CNPJ n.ºdeclara:"</f>
        <v>Em atendimento ao solicitado no Edital Pregão Eletrônico n.º, inscrita no CNPJ n.ºdeclara:</v>
      </c>
      <c r="C2" s="188"/>
      <c r="D2" s="188"/>
      <c r="E2" s="188"/>
      <c r="F2" s="188"/>
      <c r="G2" s="188"/>
      <c r="H2" s="8"/>
      <c r="I2" s="8"/>
      <c r="K2" s="16" t="s">
        <v>29</v>
      </c>
    </row>
    <row r="3" spans="2:11" ht="15.5" x14ac:dyDescent="0.3">
      <c r="B3" s="34"/>
      <c r="C3" s="31"/>
      <c r="D3" s="31"/>
      <c r="E3" s="31"/>
      <c r="F3" s="31"/>
      <c r="G3" s="31"/>
      <c r="H3" s="8"/>
      <c r="I3" s="8"/>
      <c r="J3" s="8" t="s">
        <v>108</v>
      </c>
    </row>
    <row r="4" spans="2:11" ht="14" x14ac:dyDescent="0.3">
      <c r="B4" s="189" t="s">
        <v>109</v>
      </c>
      <c r="C4" s="189"/>
      <c r="D4" s="189"/>
      <c r="E4" s="189"/>
      <c r="F4" s="189"/>
      <c r="G4" s="189"/>
      <c r="H4" s="8"/>
      <c r="I4" s="8"/>
      <c r="J4" s="8" t="s">
        <v>110</v>
      </c>
    </row>
    <row r="5" spans="2:11" ht="38.5" customHeight="1" x14ac:dyDescent="0.3">
      <c r="B5" s="190" t="s">
        <v>111</v>
      </c>
      <c r="C5" s="35" t="s">
        <v>112</v>
      </c>
      <c r="D5" s="36" t="s">
        <v>149</v>
      </c>
      <c r="E5" s="37" t="s">
        <v>113</v>
      </c>
      <c r="F5" s="36" t="s">
        <v>114</v>
      </c>
      <c r="G5" s="37" t="s">
        <v>115</v>
      </c>
      <c r="H5" s="8"/>
      <c r="I5" s="8"/>
      <c r="J5" s="8"/>
    </row>
    <row r="6" spans="2:11" ht="14" x14ac:dyDescent="0.3">
      <c r="B6" s="190"/>
      <c r="C6" s="38" t="s">
        <v>116</v>
      </c>
      <c r="D6" s="39" t="s">
        <v>117</v>
      </c>
      <c r="E6" s="40" t="s">
        <v>118</v>
      </c>
      <c r="F6" s="39" t="s">
        <v>119</v>
      </c>
      <c r="G6" s="41" t="s">
        <v>120</v>
      </c>
      <c r="H6" s="8"/>
      <c r="I6" s="8"/>
      <c r="J6" s="8"/>
    </row>
    <row r="7" spans="2:11" ht="14" x14ac:dyDescent="0.3">
      <c r="B7" s="51">
        <v>45383</v>
      </c>
      <c r="C7" s="49">
        <v>0</v>
      </c>
      <c r="D7" s="50">
        <v>0</v>
      </c>
      <c r="E7" s="49">
        <v>0</v>
      </c>
      <c r="F7" s="52">
        <f>D7-E7</f>
        <v>0</v>
      </c>
      <c r="G7" s="53">
        <f>IF(F7=0,0,F7/C7)</f>
        <v>0</v>
      </c>
      <c r="H7" s="8"/>
      <c r="I7" s="10" t="b">
        <f>G7=0</f>
        <v>1</v>
      </c>
      <c r="J7" s="11"/>
    </row>
    <row r="8" spans="2:11" ht="14" x14ac:dyDescent="0.3">
      <c r="B8" s="58">
        <f>+EDATE(B7,1)</f>
        <v>45413</v>
      </c>
      <c r="C8" s="49">
        <v>0</v>
      </c>
      <c r="D8" s="50">
        <v>0</v>
      </c>
      <c r="E8" s="49">
        <v>0</v>
      </c>
      <c r="F8" s="54">
        <f t="shared" ref="F8:F18" si="0">D8-E8</f>
        <v>0</v>
      </c>
      <c r="G8" s="55">
        <f t="shared" ref="G8:G18" si="1">IF(F8=0,0,F8/C8)</f>
        <v>0</v>
      </c>
      <c r="H8" s="8"/>
      <c r="I8" s="8"/>
      <c r="J8" s="11"/>
    </row>
    <row r="9" spans="2:11" ht="14" x14ac:dyDescent="0.3">
      <c r="B9" s="58">
        <f t="shared" ref="B9:B18" si="2">+EDATE(B8,1)</f>
        <v>45444</v>
      </c>
      <c r="C9" s="49">
        <v>0</v>
      </c>
      <c r="D9" s="50">
        <v>0</v>
      </c>
      <c r="E9" s="49">
        <v>0</v>
      </c>
      <c r="F9" s="54">
        <f t="shared" si="0"/>
        <v>0</v>
      </c>
      <c r="G9" s="55">
        <f t="shared" si="1"/>
        <v>0</v>
      </c>
      <c r="H9" s="8"/>
      <c r="I9" s="8"/>
      <c r="J9" s="11"/>
    </row>
    <row r="10" spans="2:11" ht="14" x14ac:dyDescent="0.3">
      <c r="B10" s="58">
        <f t="shared" si="2"/>
        <v>45474</v>
      </c>
      <c r="C10" s="49">
        <v>0</v>
      </c>
      <c r="D10" s="50">
        <v>0</v>
      </c>
      <c r="E10" s="49">
        <v>0</v>
      </c>
      <c r="F10" s="54">
        <f t="shared" si="0"/>
        <v>0</v>
      </c>
      <c r="G10" s="55">
        <f t="shared" si="1"/>
        <v>0</v>
      </c>
      <c r="H10" s="8"/>
      <c r="I10" s="8"/>
      <c r="J10" s="11"/>
    </row>
    <row r="11" spans="2:11" ht="14" x14ac:dyDescent="0.3">
      <c r="B11" s="58">
        <f t="shared" si="2"/>
        <v>45505</v>
      </c>
      <c r="C11" s="49">
        <v>0</v>
      </c>
      <c r="D11" s="50">
        <v>0</v>
      </c>
      <c r="E11" s="49">
        <v>0</v>
      </c>
      <c r="F11" s="54">
        <f t="shared" si="0"/>
        <v>0</v>
      </c>
      <c r="G11" s="55">
        <f t="shared" si="1"/>
        <v>0</v>
      </c>
      <c r="H11" s="8"/>
      <c r="I11" s="8"/>
      <c r="J11" s="11"/>
    </row>
    <row r="12" spans="2:11" ht="14" x14ac:dyDescent="0.3">
      <c r="B12" s="58">
        <f t="shared" si="2"/>
        <v>45536</v>
      </c>
      <c r="C12" s="49">
        <v>0</v>
      </c>
      <c r="D12" s="50">
        <v>0</v>
      </c>
      <c r="E12" s="49">
        <v>0</v>
      </c>
      <c r="F12" s="54">
        <f t="shared" si="0"/>
        <v>0</v>
      </c>
      <c r="G12" s="55">
        <f t="shared" si="1"/>
        <v>0</v>
      </c>
      <c r="H12" s="8"/>
      <c r="I12" s="8"/>
      <c r="J12" s="11"/>
    </row>
    <row r="13" spans="2:11" ht="14" x14ac:dyDescent="0.3">
      <c r="B13" s="58">
        <f t="shared" si="2"/>
        <v>45566</v>
      </c>
      <c r="C13" s="49">
        <v>0</v>
      </c>
      <c r="D13" s="50">
        <v>0</v>
      </c>
      <c r="E13" s="49">
        <v>0</v>
      </c>
      <c r="F13" s="54">
        <f t="shared" si="0"/>
        <v>0</v>
      </c>
      <c r="G13" s="55">
        <f t="shared" si="1"/>
        <v>0</v>
      </c>
      <c r="H13" s="8"/>
      <c r="I13" s="8"/>
      <c r="J13" s="11"/>
    </row>
    <row r="14" spans="2:11" ht="14" x14ac:dyDescent="0.3">
      <c r="B14" s="58">
        <f t="shared" si="2"/>
        <v>45597</v>
      </c>
      <c r="C14" s="49">
        <v>0</v>
      </c>
      <c r="D14" s="50">
        <v>0</v>
      </c>
      <c r="E14" s="49">
        <v>0</v>
      </c>
      <c r="F14" s="54">
        <f t="shared" si="0"/>
        <v>0</v>
      </c>
      <c r="G14" s="55">
        <f t="shared" si="1"/>
        <v>0</v>
      </c>
      <c r="H14" s="8"/>
      <c r="I14" s="8"/>
      <c r="J14" s="11"/>
    </row>
    <row r="15" spans="2:11" ht="14" x14ac:dyDescent="0.3">
      <c r="B15" s="58">
        <f t="shared" si="2"/>
        <v>45627</v>
      </c>
      <c r="C15" s="49">
        <v>0</v>
      </c>
      <c r="D15" s="50">
        <v>0</v>
      </c>
      <c r="E15" s="49">
        <v>0</v>
      </c>
      <c r="F15" s="54">
        <f t="shared" si="0"/>
        <v>0</v>
      </c>
      <c r="G15" s="55">
        <f t="shared" si="1"/>
        <v>0</v>
      </c>
      <c r="H15" s="8"/>
      <c r="I15" s="8"/>
      <c r="J15" s="11"/>
    </row>
    <row r="16" spans="2:11" ht="14" x14ac:dyDescent="0.3">
      <c r="B16" s="58">
        <f t="shared" si="2"/>
        <v>45658</v>
      </c>
      <c r="C16" s="49">
        <v>0</v>
      </c>
      <c r="D16" s="50">
        <v>0</v>
      </c>
      <c r="E16" s="49">
        <v>0</v>
      </c>
      <c r="F16" s="54">
        <f t="shared" si="0"/>
        <v>0</v>
      </c>
      <c r="G16" s="55">
        <f t="shared" si="1"/>
        <v>0</v>
      </c>
      <c r="H16" s="8"/>
      <c r="I16" s="8"/>
      <c r="J16" s="11"/>
    </row>
    <row r="17" spans="2:10" ht="14" x14ac:dyDescent="0.3">
      <c r="B17" s="58">
        <f t="shared" si="2"/>
        <v>45689</v>
      </c>
      <c r="C17" s="49">
        <v>0</v>
      </c>
      <c r="D17" s="50">
        <v>0</v>
      </c>
      <c r="E17" s="49">
        <v>0</v>
      </c>
      <c r="F17" s="54">
        <f t="shared" si="0"/>
        <v>0</v>
      </c>
      <c r="G17" s="55">
        <f t="shared" si="1"/>
        <v>0</v>
      </c>
      <c r="H17" s="8"/>
      <c r="I17" s="8"/>
      <c r="J17" s="11"/>
    </row>
    <row r="18" spans="2:10" ht="14" x14ac:dyDescent="0.3">
      <c r="B18" s="58">
        <f t="shared" si="2"/>
        <v>45717</v>
      </c>
      <c r="C18" s="49">
        <v>0</v>
      </c>
      <c r="D18" s="50">
        <v>0</v>
      </c>
      <c r="E18" s="49">
        <v>0</v>
      </c>
      <c r="F18" s="54">
        <f t="shared" si="0"/>
        <v>0</v>
      </c>
      <c r="G18" s="55">
        <f t="shared" si="1"/>
        <v>0</v>
      </c>
      <c r="H18" s="8"/>
      <c r="I18" s="8"/>
      <c r="J18" s="11"/>
    </row>
    <row r="19" spans="2:10" ht="14" x14ac:dyDescent="0.3">
      <c r="B19" s="187" t="s">
        <v>121</v>
      </c>
      <c r="C19" s="187"/>
      <c r="D19" s="187"/>
      <c r="E19" s="187"/>
      <c r="F19" s="187"/>
      <c r="G19" s="4">
        <f>IF(I7=TRUE,1.65%,AVERAGE(G7:G18))</f>
        <v>1.6500000000000001E-2</v>
      </c>
      <c r="H19" s="8"/>
      <c r="I19" s="8"/>
      <c r="J19" s="8"/>
    </row>
    <row r="20" spans="2:10" ht="14" x14ac:dyDescent="0.3">
      <c r="B20" s="182"/>
      <c r="C20" s="182"/>
      <c r="D20" s="182"/>
      <c r="E20" s="182"/>
      <c r="F20" s="182"/>
      <c r="G20" s="182"/>
      <c r="H20" s="8"/>
      <c r="I20" s="8"/>
      <c r="J20" s="8"/>
    </row>
    <row r="21" spans="2:10" ht="14" x14ac:dyDescent="0.3">
      <c r="B21" s="182" t="s">
        <v>122</v>
      </c>
      <c r="C21" s="182"/>
      <c r="D21" s="182"/>
      <c r="E21" s="182"/>
      <c r="F21" s="182"/>
      <c r="G21" s="182"/>
      <c r="H21" s="8"/>
      <c r="I21" s="8"/>
      <c r="J21" s="8"/>
    </row>
    <row r="22" spans="2:10" ht="38.5" customHeight="1" x14ac:dyDescent="0.3">
      <c r="B22" s="183" t="s">
        <v>111</v>
      </c>
      <c r="C22" s="42" t="s">
        <v>112</v>
      </c>
      <c r="D22" s="36" t="s">
        <v>149</v>
      </c>
      <c r="E22" s="46" t="s">
        <v>113</v>
      </c>
      <c r="F22" s="43" t="s">
        <v>114</v>
      </c>
      <c r="G22" s="43" t="s">
        <v>115</v>
      </c>
      <c r="H22" s="8"/>
      <c r="I22" s="8"/>
      <c r="J22" s="8"/>
    </row>
    <row r="23" spans="2:10" ht="14" x14ac:dyDescent="0.3">
      <c r="B23" s="183"/>
      <c r="C23" s="45" t="s">
        <v>116</v>
      </c>
      <c r="D23" s="39" t="s">
        <v>117</v>
      </c>
      <c r="E23" s="47" t="s">
        <v>118</v>
      </c>
      <c r="F23" s="44" t="s">
        <v>119</v>
      </c>
      <c r="G23" s="44" t="s">
        <v>120</v>
      </c>
      <c r="H23" s="8"/>
      <c r="I23" s="8"/>
      <c r="J23" s="8"/>
    </row>
    <row r="24" spans="2:10" ht="14" x14ac:dyDescent="0.3">
      <c r="B24" s="59">
        <f>B7</f>
        <v>45383</v>
      </c>
      <c r="C24" s="49">
        <v>0</v>
      </c>
      <c r="D24" s="50">
        <v>0</v>
      </c>
      <c r="E24" s="49">
        <v>0</v>
      </c>
      <c r="F24" s="56">
        <f t="shared" ref="F24:F35" si="3">D24-E24</f>
        <v>0</v>
      </c>
      <c r="G24" s="57">
        <f>IF(F24=0,0,F24/C24)</f>
        <v>0</v>
      </c>
      <c r="H24" s="8"/>
      <c r="I24" s="10" t="b">
        <f>G24=0</f>
        <v>1</v>
      </c>
      <c r="J24" s="8"/>
    </row>
    <row r="25" spans="2:10" ht="14" x14ac:dyDescent="0.3">
      <c r="B25" s="59">
        <f t="shared" ref="B25:B35" si="4">B8</f>
        <v>45413</v>
      </c>
      <c r="C25" s="49">
        <v>0</v>
      </c>
      <c r="D25" s="50">
        <v>0</v>
      </c>
      <c r="E25" s="49">
        <v>0</v>
      </c>
      <c r="F25" s="56">
        <f t="shared" si="3"/>
        <v>0</v>
      </c>
      <c r="G25" s="57">
        <f t="shared" ref="G25:G35" si="5">IF(F25=0,0,F25/C25)</f>
        <v>0</v>
      </c>
      <c r="H25" s="8"/>
      <c r="I25" s="8"/>
      <c r="J25" s="8"/>
    </row>
    <row r="26" spans="2:10" ht="14" x14ac:dyDescent="0.3">
      <c r="B26" s="59">
        <f t="shared" si="4"/>
        <v>45444</v>
      </c>
      <c r="C26" s="49">
        <v>0</v>
      </c>
      <c r="D26" s="50">
        <v>0</v>
      </c>
      <c r="E26" s="49">
        <v>0</v>
      </c>
      <c r="F26" s="56">
        <f t="shared" si="3"/>
        <v>0</v>
      </c>
      <c r="G26" s="57">
        <f t="shared" si="5"/>
        <v>0</v>
      </c>
      <c r="H26" s="8"/>
      <c r="I26" s="8"/>
      <c r="J26" s="8"/>
    </row>
    <row r="27" spans="2:10" ht="14" x14ac:dyDescent="0.3">
      <c r="B27" s="59">
        <f t="shared" si="4"/>
        <v>45474</v>
      </c>
      <c r="C27" s="49">
        <v>0</v>
      </c>
      <c r="D27" s="50">
        <v>0</v>
      </c>
      <c r="E27" s="49">
        <v>0</v>
      </c>
      <c r="F27" s="56">
        <f t="shared" si="3"/>
        <v>0</v>
      </c>
      <c r="G27" s="57">
        <f t="shared" si="5"/>
        <v>0</v>
      </c>
      <c r="H27" s="8"/>
      <c r="I27" s="8"/>
      <c r="J27" s="8"/>
    </row>
    <row r="28" spans="2:10" ht="14" x14ac:dyDescent="0.3">
      <c r="B28" s="59">
        <f t="shared" si="4"/>
        <v>45505</v>
      </c>
      <c r="C28" s="49">
        <v>0</v>
      </c>
      <c r="D28" s="50">
        <v>0</v>
      </c>
      <c r="E28" s="49">
        <v>0</v>
      </c>
      <c r="F28" s="56">
        <f t="shared" si="3"/>
        <v>0</v>
      </c>
      <c r="G28" s="57">
        <f t="shared" si="5"/>
        <v>0</v>
      </c>
      <c r="H28" s="8"/>
      <c r="I28" s="8"/>
      <c r="J28" s="8"/>
    </row>
    <row r="29" spans="2:10" ht="14" x14ac:dyDescent="0.3">
      <c r="B29" s="59">
        <f t="shared" si="4"/>
        <v>45536</v>
      </c>
      <c r="C29" s="49">
        <v>0</v>
      </c>
      <c r="D29" s="50">
        <v>0</v>
      </c>
      <c r="E29" s="49">
        <v>0</v>
      </c>
      <c r="F29" s="56">
        <f t="shared" si="3"/>
        <v>0</v>
      </c>
      <c r="G29" s="57">
        <f t="shared" si="5"/>
        <v>0</v>
      </c>
      <c r="H29" s="8"/>
      <c r="I29" s="8"/>
    </row>
    <row r="30" spans="2:10" ht="14" x14ac:dyDescent="0.3">
      <c r="B30" s="59">
        <f t="shared" si="4"/>
        <v>45566</v>
      </c>
      <c r="C30" s="49">
        <v>0</v>
      </c>
      <c r="D30" s="50">
        <v>0</v>
      </c>
      <c r="E30" s="49">
        <v>0</v>
      </c>
      <c r="F30" s="56">
        <f t="shared" si="3"/>
        <v>0</v>
      </c>
      <c r="G30" s="57">
        <f t="shared" si="5"/>
        <v>0</v>
      </c>
      <c r="H30" s="8"/>
      <c r="I30" s="8"/>
    </row>
    <row r="31" spans="2:10" ht="14" x14ac:dyDescent="0.3">
      <c r="B31" s="59">
        <f t="shared" si="4"/>
        <v>45597</v>
      </c>
      <c r="C31" s="49">
        <v>0</v>
      </c>
      <c r="D31" s="50">
        <v>0</v>
      </c>
      <c r="E31" s="49">
        <v>0</v>
      </c>
      <c r="F31" s="56">
        <f t="shared" si="3"/>
        <v>0</v>
      </c>
      <c r="G31" s="57">
        <f t="shared" si="5"/>
        <v>0</v>
      </c>
      <c r="H31" s="8"/>
      <c r="I31" s="8"/>
    </row>
    <row r="32" spans="2:10" ht="14" x14ac:dyDescent="0.3">
      <c r="B32" s="59">
        <f t="shared" si="4"/>
        <v>45627</v>
      </c>
      <c r="C32" s="49">
        <v>0</v>
      </c>
      <c r="D32" s="50">
        <v>0</v>
      </c>
      <c r="E32" s="49">
        <v>0</v>
      </c>
      <c r="F32" s="56">
        <f t="shared" si="3"/>
        <v>0</v>
      </c>
      <c r="G32" s="57">
        <f t="shared" si="5"/>
        <v>0</v>
      </c>
      <c r="H32" s="8"/>
      <c r="I32" s="8"/>
    </row>
    <row r="33" spans="2:9" ht="14" x14ac:dyDescent="0.3">
      <c r="B33" s="59">
        <f t="shared" si="4"/>
        <v>45658</v>
      </c>
      <c r="C33" s="49">
        <v>0</v>
      </c>
      <c r="D33" s="50">
        <v>0</v>
      </c>
      <c r="E33" s="49">
        <v>0</v>
      </c>
      <c r="F33" s="56">
        <f t="shared" si="3"/>
        <v>0</v>
      </c>
      <c r="G33" s="57">
        <f t="shared" si="5"/>
        <v>0</v>
      </c>
      <c r="H33" s="8"/>
      <c r="I33" s="8"/>
    </row>
    <row r="34" spans="2:9" ht="14" x14ac:dyDescent="0.3">
      <c r="B34" s="59">
        <f t="shared" si="4"/>
        <v>45689</v>
      </c>
      <c r="C34" s="49">
        <v>0</v>
      </c>
      <c r="D34" s="50">
        <v>0</v>
      </c>
      <c r="E34" s="49">
        <v>0</v>
      </c>
      <c r="F34" s="56">
        <f t="shared" si="3"/>
        <v>0</v>
      </c>
      <c r="G34" s="57">
        <f t="shared" si="5"/>
        <v>0</v>
      </c>
      <c r="H34" s="8"/>
      <c r="I34" s="8"/>
    </row>
    <row r="35" spans="2:9" ht="14" x14ac:dyDescent="0.3">
      <c r="B35" s="59">
        <f t="shared" si="4"/>
        <v>45717</v>
      </c>
      <c r="C35" s="49">
        <v>0</v>
      </c>
      <c r="D35" s="50">
        <v>0</v>
      </c>
      <c r="E35" s="49">
        <v>0</v>
      </c>
      <c r="F35" s="56">
        <f t="shared" si="3"/>
        <v>0</v>
      </c>
      <c r="G35" s="57">
        <f t="shared" si="5"/>
        <v>0</v>
      </c>
      <c r="H35" s="8"/>
      <c r="I35" s="8"/>
    </row>
    <row r="36" spans="2:9" ht="14" x14ac:dyDescent="0.3">
      <c r="B36" s="184" t="s">
        <v>121</v>
      </c>
      <c r="C36" s="184"/>
      <c r="D36" s="184"/>
      <c r="E36" s="184"/>
      <c r="F36" s="184"/>
      <c r="G36" s="4">
        <f>IF(I24=TRUE,7.6%,AVERAGE(G24:G35))</f>
        <v>7.5999999999999998E-2</v>
      </c>
      <c r="H36" s="8"/>
      <c r="I36" s="8"/>
    </row>
    <row r="37" spans="2:9" ht="15.5" x14ac:dyDescent="0.3">
      <c r="B37" s="1"/>
      <c r="C37" s="12"/>
      <c r="D37" s="12"/>
      <c r="E37" s="12"/>
      <c r="F37" s="12"/>
      <c r="G37" s="12"/>
      <c r="H37" s="8"/>
      <c r="I37" s="8"/>
    </row>
    <row r="38" spans="2:9" ht="14" x14ac:dyDescent="0.3">
      <c r="B38" s="6"/>
      <c r="C38" s="5"/>
      <c r="D38" s="12"/>
      <c r="E38" s="12"/>
      <c r="F38" s="12"/>
      <c r="G38" s="12"/>
      <c r="H38" s="8"/>
      <c r="I38" s="8"/>
    </row>
    <row r="39" spans="2:9" ht="14" x14ac:dyDescent="0.3">
      <c r="B39" s="12"/>
      <c r="C39" s="12"/>
      <c r="D39" s="12"/>
      <c r="E39" s="12"/>
      <c r="F39" s="12"/>
      <c r="G39" s="12"/>
      <c r="H39" s="8"/>
      <c r="I39" s="8"/>
    </row>
    <row r="40" spans="2:9" ht="14" x14ac:dyDescent="0.3">
      <c r="B40" s="12"/>
      <c r="C40" s="12"/>
      <c r="D40" s="12"/>
      <c r="E40" s="12"/>
      <c r="F40" s="12"/>
      <c r="G40" s="12"/>
      <c r="H40" s="8"/>
      <c r="I40" s="8"/>
    </row>
    <row r="41" spans="2:9" ht="14" x14ac:dyDescent="0.3">
      <c r="B41" s="12"/>
      <c r="C41" s="12"/>
      <c r="D41" s="12"/>
      <c r="E41" s="12"/>
      <c r="F41" s="12"/>
      <c r="G41" s="12"/>
      <c r="H41" s="8"/>
      <c r="I41" s="8"/>
    </row>
    <row r="42" spans="2:9" ht="14" x14ac:dyDescent="0.3">
      <c r="B42" s="185"/>
      <c r="C42" s="185"/>
      <c r="D42" s="185"/>
      <c r="E42" s="185"/>
      <c r="F42" s="185"/>
      <c r="G42" s="185"/>
      <c r="H42" s="8"/>
      <c r="I42" s="8"/>
    </row>
    <row r="43" spans="2:9" ht="14" x14ac:dyDescent="0.3">
      <c r="B43" s="186" t="s">
        <v>123</v>
      </c>
      <c r="C43" s="186"/>
      <c r="D43" s="186"/>
      <c r="E43" s="186"/>
      <c r="F43" s="186"/>
      <c r="G43" s="186"/>
      <c r="H43" s="2"/>
      <c r="I43" s="2"/>
    </row>
    <row r="44" spans="2:9" ht="14" x14ac:dyDescent="0.3">
      <c r="B44" s="181"/>
      <c r="C44" s="181"/>
      <c r="D44" s="181"/>
      <c r="E44" s="181"/>
      <c r="F44" s="181"/>
      <c r="G44" s="181"/>
      <c r="H44" s="3"/>
      <c r="I44" s="3"/>
    </row>
    <row r="45" spans="2:9" ht="14.65" hidden="1" customHeight="1" x14ac:dyDescent="0.3">
      <c r="B45" s="181"/>
      <c r="C45" s="181"/>
      <c r="D45" s="181"/>
      <c r="E45" s="181"/>
      <c r="F45" s="181"/>
      <c r="G45" s="181"/>
      <c r="H45" s="3"/>
      <c r="I45" s="3"/>
    </row>
    <row r="46" spans="2:9" ht="14.65" hidden="1" customHeight="1" x14ac:dyDescent="0.3">
      <c r="B46" s="181"/>
      <c r="C46" s="181"/>
      <c r="D46" s="181"/>
      <c r="E46" s="181"/>
      <c r="F46" s="181"/>
      <c r="G46" s="181"/>
      <c r="H46" s="3"/>
      <c r="I46" s="3"/>
    </row>
    <row r="47" spans="2:9" ht="0" hidden="1" customHeight="1" x14ac:dyDescent="0.3"/>
    <row r="48" spans="2:9" ht="0" hidden="1" customHeight="1" x14ac:dyDescent="0.3"/>
    <row r="49" ht="0" hidden="1" customHeight="1" x14ac:dyDescent="0.3"/>
    <row r="50" ht="0" hidden="1" customHeight="1" x14ac:dyDescent="0.3"/>
  </sheetData>
  <sheetProtection formatCells="0" formatColumns="0" formatRows="0"/>
  <mergeCells count="13">
    <mergeCell ref="B19:F19"/>
    <mergeCell ref="B2:G2"/>
    <mergeCell ref="B4:G4"/>
    <mergeCell ref="B5:B6"/>
    <mergeCell ref="B44:G44"/>
    <mergeCell ref="B45:G45"/>
    <mergeCell ref="B46:G46"/>
    <mergeCell ref="B20:G20"/>
    <mergeCell ref="B21:G21"/>
    <mergeCell ref="B22:B23"/>
    <mergeCell ref="B36:F36"/>
    <mergeCell ref="B42:G42"/>
    <mergeCell ref="B43:G43"/>
  </mergeCells>
  <dataValidations count="2">
    <dataValidation type="textLength" allowBlank="1" showInputMessage="1" showErrorMessage="1" errorTitle="Orientação de Preenchimento" error="Comece o preenchimento pelo primeiro mês do quadro referente ao PIS (destacado em vermelho). _x000a_Digite o mês e ano de referência da seguinte forma:_x000a_01/04/2018 = abril-18_x000a_A planilha preenchera automaticamente os próximos meses." sqref="B24:B35" xr:uid="{00000000-0002-0000-1C00-000000000000}">
      <formula1>0</formula1>
      <formula2>0</formula2>
    </dataValidation>
    <dataValidation type="textLength" showInputMessage="1" showErrorMessage="1" errorTitle="Orientação de Preenchimento" error="Comece o preenchimento pelo primeiro mês do quadro referente ao PIS (destacado em vermelho). _x000a_Digite o mês e ano de referência da seguinte forma:_x000a_01/04/2018 = abril-18_x000a_A planilha preenchera automaticamente os próximos meses." sqref="B8:B18" xr:uid="{00000000-0002-0000-1C00-000001000000}">
      <formula1>0</formula1>
      <formula2>0</formula2>
    </dataValidation>
  </dataValidations>
  <printOptions horizontalCentered="1"/>
  <pageMargins left="0.19685039370078741" right="0.19685039370078741" top="0.19685039370078741" bottom="0.19685039370078741" header="0.31496062992125984" footer="0.31496062992125984"/>
  <pageSetup paperSize="9" scale="73" orientation="portrait" r:id="rId1"/>
  <headerFooter scaleWithDoc="0">
    <oddHeader xml:space="preserve">&amp;C&amp;"Montserrat,Negrito"Ministério da Gestão e da Inovação em Serviços Públicos&amp;"Montserrat,Regular"
Secretaria de Serviços Compartilhados
</oddHeader>
    <oddFooter>&amp;C&amp;"Arial,Negrito"&amp;8Página &amp;P</oddFooter>
  </headerFooter>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0D8142C5-3336-44B4-9A97-18217D94213D}">
            <xm:f>#REF!=#REF!</xm:f>
            <x14:dxf>
              <font>
                <b/>
                <i/>
                <color rgb="FFFF0000"/>
              </font>
              <fill>
                <patternFill>
                  <bgColor theme="0" tint="-0.14996795556505021"/>
                </patternFill>
              </fill>
            </x14:dxf>
          </x14:cfRule>
          <xm:sqref>D5:D6</xm:sqref>
        </x14:conditionalFormatting>
        <x14:conditionalFormatting xmlns:xm="http://schemas.microsoft.com/office/excel/2006/main">
          <x14:cfRule type="expression" priority="1" id="{9FF41651-17AF-4160-8925-5BD609269289}">
            <xm:f>#REF!=#REF!</xm:f>
            <x14:dxf>
              <font>
                <b/>
                <i/>
                <color rgb="FFFF0000"/>
              </font>
              <fill>
                <patternFill>
                  <bgColor theme="0" tint="-0.14996795556505021"/>
                </patternFill>
              </fill>
            </x14:dxf>
          </x14:cfRule>
          <xm:sqref>D22:D23</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ublished="0" codeName="Planilha4">
    <tabColor theme="4" tint="0.79998168889431442"/>
    <pageSetUpPr fitToPage="1"/>
  </sheetPr>
  <dimension ref="A1:AD60"/>
  <sheetViews>
    <sheetView showGridLines="0" tabSelected="1" zoomScale="85" zoomScaleNormal="85" zoomScaleSheetLayoutView="85" zoomScalePageLayoutView="85" workbookViewId="0">
      <selection activeCell="M4" sqref="M4"/>
    </sheetView>
  </sheetViews>
  <sheetFormatPr defaultColWidth="8.81640625" defaultRowHeight="13.9" customHeight="1" zeroHeight="1" x14ac:dyDescent="0.3"/>
  <cols>
    <col min="1" max="1" width="23.7265625" style="48" customWidth="1"/>
    <col min="2" max="2" width="24.54296875" style="48" customWidth="1"/>
    <col min="3" max="4" width="15.7265625" style="48" bestFit="1" customWidth="1"/>
    <col min="5" max="8" width="15.7265625" style="48" customWidth="1"/>
    <col min="9" max="9" width="10" style="48" bestFit="1" customWidth="1"/>
    <col min="10" max="10" width="12.81640625" style="48" customWidth="1"/>
    <col min="11" max="11" width="9.1796875" style="48" hidden="1" customWidth="1"/>
    <col min="12" max="12" width="10" style="48" bestFit="1" customWidth="1"/>
    <col min="13" max="13" width="14.7265625" style="48" bestFit="1" customWidth="1"/>
    <col min="14" max="14" width="13.453125" style="48" hidden="1" customWidth="1"/>
    <col min="15" max="15" width="9.1796875" style="48" hidden="1" customWidth="1"/>
    <col min="16" max="16" width="11.453125" style="48" hidden="1" customWidth="1"/>
    <col min="17" max="17" width="7" style="48" hidden="1" customWidth="1"/>
    <col min="18" max="23" width="0" style="48" hidden="1" customWidth="1"/>
    <col min="24" max="24" width="12.26953125" style="48" bestFit="1" customWidth="1"/>
    <col min="25" max="27" width="8.81640625" style="48"/>
    <col min="28" max="28" width="11.81640625" style="48" bestFit="1" customWidth="1"/>
    <col min="29" max="16384" width="8.81640625" style="48"/>
  </cols>
  <sheetData>
    <row r="1" spans="1:30" ht="23" x14ac:dyDescent="0.35">
      <c r="A1" s="196" t="s">
        <v>124</v>
      </c>
      <c r="B1" s="196"/>
      <c r="C1" s="196"/>
      <c r="D1" s="196"/>
      <c r="E1" s="196"/>
      <c r="F1" s="196"/>
      <c r="G1" s="196"/>
      <c r="H1" s="196"/>
      <c r="I1" s="196"/>
      <c r="J1" s="196"/>
      <c r="K1" s="196"/>
      <c r="L1" s="196"/>
      <c r="M1" s="196"/>
      <c r="N1" s="196"/>
      <c r="O1" s="196"/>
      <c r="P1" s="61"/>
      <c r="Q1" s="61"/>
      <c r="R1" s="61"/>
      <c r="S1" s="61"/>
      <c r="T1" s="61"/>
      <c r="U1" s="61"/>
      <c r="V1" s="61"/>
      <c r="W1" s="61"/>
      <c r="X1" s="61"/>
    </row>
    <row r="2" spans="1:30" ht="19.149999999999999" customHeight="1" x14ac:dyDescent="0.3">
      <c r="A2" s="197" t="s">
        <v>125</v>
      </c>
      <c r="B2" s="197"/>
      <c r="C2" s="197"/>
      <c r="D2" s="197"/>
      <c r="E2" s="197"/>
      <c r="F2" s="197"/>
      <c r="G2" s="197"/>
      <c r="H2" s="197"/>
      <c r="I2" s="197"/>
      <c r="J2" s="197"/>
      <c r="K2" s="197"/>
      <c r="L2" s="197"/>
      <c r="M2" s="197"/>
      <c r="N2" s="197"/>
      <c r="O2" s="197"/>
      <c r="P2" s="61"/>
      <c r="Q2" s="61"/>
      <c r="R2" s="61"/>
      <c r="S2" s="61"/>
      <c r="T2" s="61"/>
      <c r="U2" s="61"/>
      <c r="V2" s="61"/>
      <c r="W2" s="61"/>
      <c r="X2" s="61"/>
    </row>
    <row r="3" spans="1:30" ht="12" customHeight="1" x14ac:dyDescent="0.3"/>
    <row r="4" spans="1:30" ht="15.75" customHeight="1" x14ac:dyDescent="0.3">
      <c r="A4" s="198" t="s">
        <v>126</v>
      </c>
      <c r="B4" s="200" t="s">
        <v>127</v>
      </c>
      <c r="C4" s="202" t="s">
        <v>128</v>
      </c>
      <c r="D4" s="203" t="s">
        <v>129</v>
      </c>
      <c r="E4" s="203"/>
      <c r="F4" s="203"/>
      <c r="G4" s="203"/>
      <c r="H4" s="203"/>
      <c r="I4" s="203"/>
    </row>
    <row r="5" spans="1:30" ht="20" x14ac:dyDescent="0.3">
      <c r="A5" s="199"/>
      <c r="B5" s="201"/>
      <c r="C5" s="202"/>
      <c r="D5" s="62" t="s">
        <v>130</v>
      </c>
      <c r="E5" s="62" t="s">
        <v>131</v>
      </c>
      <c r="F5" s="63" t="s">
        <v>31</v>
      </c>
      <c r="G5" s="63" t="s">
        <v>30</v>
      </c>
      <c r="H5" s="204" t="s">
        <v>132</v>
      </c>
      <c r="I5" s="204"/>
      <c r="P5" s="64" t="s">
        <v>133</v>
      </c>
    </row>
    <row r="6" spans="1:30" ht="25" x14ac:dyDescent="0.5">
      <c r="A6" s="65">
        <v>44256</v>
      </c>
      <c r="B6" s="66">
        <v>1500000</v>
      </c>
      <c r="C6" s="67">
        <f>D18</f>
        <v>0.1135</v>
      </c>
      <c r="D6" s="67">
        <f>G27</f>
        <v>2.0199999999999999E-2</v>
      </c>
      <c r="E6" s="67">
        <f t="shared" ref="E6:G6" si="0">H27</f>
        <v>2.18E-2</v>
      </c>
      <c r="F6" s="68">
        <f t="shared" si="0"/>
        <v>2.1499999999999998E-2</v>
      </c>
      <c r="G6" s="68">
        <f t="shared" si="0"/>
        <v>4.7000000000000002E-3</v>
      </c>
      <c r="H6" s="191">
        <f>L27</f>
        <v>4.53E-2</v>
      </c>
      <c r="I6" s="191"/>
      <c r="P6" s="69">
        <f>K27</f>
        <v>0</v>
      </c>
    </row>
    <row r="7" spans="1:30" ht="14" x14ac:dyDescent="0.3">
      <c r="M7" s="70"/>
    </row>
    <row r="8" spans="1:30" ht="32.25" customHeight="1" x14ac:dyDescent="0.3">
      <c r="A8" s="192" t="s">
        <v>134</v>
      </c>
      <c r="B8" s="193"/>
      <c r="C8" s="193"/>
      <c r="D8" s="193"/>
      <c r="E8" s="194"/>
      <c r="G8" s="195" t="s">
        <v>135</v>
      </c>
      <c r="H8" s="195"/>
      <c r="I8" s="195"/>
      <c r="J8" s="195"/>
      <c r="K8" s="195"/>
      <c r="L8" s="195"/>
    </row>
    <row r="9" spans="1:30" ht="14.5" thickBot="1" x14ac:dyDescent="0.35">
      <c r="A9" s="30" t="s">
        <v>136</v>
      </c>
      <c r="B9" s="71" t="s">
        <v>137</v>
      </c>
      <c r="C9" s="71" t="s">
        <v>138</v>
      </c>
      <c r="D9" s="71" t="s">
        <v>139</v>
      </c>
      <c r="E9" s="71" t="s">
        <v>140</v>
      </c>
      <c r="G9" s="72" t="s">
        <v>130</v>
      </c>
      <c r="H9" s="72" t="s">
        <v>131</v>
      </c>
      <c r="I9" s="72" t="s">
        <v>141</v>
      </c>
      <c r="J9" s="72" t="s">
        <v>142</v>
      </c>
      <c r="K9" s="72" t="s">
        <v>133</v>
      </c>
      <c r="L9" s="72" t="s">
        <v>132</v>
      </c>
    </row>
    <row r="10" spans="1:30" ht="14.5" thickBot="1" x14ac:dyDescent="0.35">
      <c r="A10" s="73" t="s">
        <v>143</v>
      </c>
      <c r="B10" s="74">
        <v>0</v>
      </c>
      <c r="C10" s="74">
        <v>180000</v>
      </c>
      <c r="D10" s="75">
        <v>4.4999999999999998E-2</v>
      </c>
      <c r="E10" s="76">
        <v>0</v>
      </c>
      <c r="F10" s="77"/>
      <c r="G10" s="78">
        <v>0.188</v>
      </c>
      <c r="H10" s="78">
        <v>0.152</v>
      </c>
      <c r="I10" s="78">
        <v>0.1767</v>
      </c>
      <c r="J10" s="78">
        <v>3.8300000000000001E-2</v>
      </c>
      <c r="K10" s="78">
        <v>0</v>
      </c>
      <c r="L10" s="78">
        <v>0.44500000000000001</v>
      </c>
      <c r="P10" s="79">
        <v>0.188</v>
      </c>
      <c r="Q10" s="80">
        <v>0.152</v>
      </c>
      <c r="R10" s="80">
        <v>0.1767</v>
      </c>
      <c r="S10" s="80">
        <v>3.8300000000000001E-2</v>
      </c>
      <c r="T10" s="80">
        <v>0.44500000000000001</v>
      </c>
    </row>
    <row r="11" spans="1:30" ht="14.5" thickBot="1" x14ac:dyDescent="0.35">
      <c r="A11" s="73" t="s">
        <v>144</v>
      </c>
      <c r="B11" s="81">
        <v>180000.01</v>
      </c>
      <c r="C11" s="81">
        <v>360000</v>
      </c>
      <c r="D11" s="75">
        <v>0.09</v>
      </c>
      <c r="E11" s="76">
        <v>8100</v>
      </c>
      <c r="F11" s="77"/>
      <c r="G11" s="78">
        <v>0.19800000000000001</v>
      </c>
      <c r="H11" s="78">
        <v>0.152</v>
      </c>
      <c r="I11" s="78">
        <v>0.20549999999999999</v>
      </c>
      <c r="J11" s="78">
        <v>4.4499999999999998E-2</v>
      </c>
      <c r="K11" s="78">
        <v>0</v>
      </c>
      <c r="L11" s="78">
        <v>0.4</v>
      </c>
      <c r="P11" s="82">
        <v>0.19800000000000001</v>
      </c>
      <c r="Q11" s="83">
        <v>0.152</v>
      </c>
      <c r="R11" s="83">
        <v>0.20549999999999999</v>
      </c>
      <c r="S11" s="83">
        <v>4.4499999999999998E-2</v>
      </c>
      <c r="T11" s="83">
        <v>0.4</v>
      </c>
    </row>
    <row r="12" spans="1:30" ht="14.5" thickBot="1" x14ac:dyDescent="0.35">
      <c r="A12" s="73" t="s">
        <v>145</v>
      </c>
      <c r="B12" s="74">
        <v>360000.01</v>
      </c>
      <c r="C12" s="74">
        <v>720000</v>
      </c>
      <c r="D12" s="75">
        <v>0.10199999999999999</v>
      </c>
      <c r="E12" s="76">
        <v>12420</v>
      </c>
      <c r="F12" s="77"/>
      <c r="G12" s="78">
        <v>0.20799999999999999</v>
      </c>
      <c r="H12" s="78">
        <v>0.152</v>
      </c>
      <c r="I12" s="78">
        <v>0.1973</v>
      </c>
      <c r="J12" s="78">
        <v>4.2700000000000002E-2</v>
      </c>
      <c r="K12" s="78">
        <v>0</v>
      </c>
      <c r="L12" s="78">
        <v>0.4</v>
      </c>
      <c r="M12" s="84"/>
      <c r="N12" s="85">
        <v>0.05</v>
      </c>
      <c r="O12" s="86">
        <f>N12/L13</f>
        <v>0.125</v>
      </c>
      <c r="P12" s="82">
        <v>0.20799999999999999</v>
      </c>
      <c r="Q12" s="83">
        <v>0.152</v>
      </c>
      <c r="R12" s="83">
        <v>0.1973</v>
      </c>
      <c r="S12" s="83">
        <v>4.2700000000000002E-2</v>
      </c>
      <c r="T12" s="83">
        <v>0.4</v>
      </c>
      <c r="X12" s="87"/>
      <c r="Y12" s="87"/>
      <c r="Z12" s="87"/>
      <c r="AA12" s="87"/>
      <c r="AB12" s="87"/>
      <c r="AC12" s="87"/>
      <c r="AD12" s="87"/>
    </row>
    <row r="13" spans="1:30" ht="14.5" thickBot="1" x14ac:dyDescent="0.35">
      <c r="A13" s="73" t="s">
        <v>146</v>
      </c>
      <c r="B13" s="81">
        <v>720000.01</v>
      </c>
      <c r="C13" s="81">
        <v>1800000</v>
      </c>
      <c r="D13" s="75">
        <v>0.14000000000000001</v>
      </c>
      <c r="E13" s="76">
        <v>39780</v>
      </c>
      <c r="F13" s="77"/>
      <c r="G13" s="78">
        <v>0.17799999999999999</v>
      </c>
      <c r="H13" s="78">
        <v>0.192</v>
      </c>
      <c r="I13" s="78">
        <v>0.189</v>
      </c>
      <c r="J13" s="78">
        <v>4.1000000000000002E-2</v>
      </c>
      <c r="K13" s="78">
        <v>0</v>
      </c>
      <c r="L13" s="78">
        <v>0.4</v>
      </c>
      <c r="O13" s="88">
        <f>N12/L14</f>
        <v>0.125</v>
      </c>
      <c r="P13" s="82">
        <v>0.17799999999999999</v>
      </c>
      <c r="Q13" s="83">
        <v>0.192</v>
      </c>
      <c r="R13" s="83">
        <v>0.189</v>
      </c>
      <c r="S13" s="83">
        <v>4.1000000000000002E-2</v>
      </c>
      <c r="T13" s="83">
        <v>0.4</v>
      </c>
      <c r="Y13" s="88"/>
      <c r="Z13" s="85"/>
      <c r="AA13" s="88"/>
      <c r="AB13" s="88"/>
      <c r="AC13" s="88"/>
      <c r="AD13" s="85"/>
    </row>
    <row r="14" spans="1:30" ht="14.5" thickBot="1" x14ac:dyDescent="0.35">
      <c r="A14" s="73" t="s">
        <v>147</v>
      </c>
      <c r="B14" s="74">
        <v>1800000.01</v>
      </c>
      <c r="C14" s="74">
        <v>3600000</v>
      </c>
      <c r="D14" s="75">
        <v>0.22</v>
      </c>
      <c r="E14" s="76">
        <v>183780</v>
      </c>
      <c r="F14" s="77"/>
      <c r="G14" s="78">
        <v>0.188</v>
      </c>
      <c r="H14" s="78">
        <v>0.192</v>
      </c>
      <c r="I14" s="78">
        <v>0.18079999999999999</v>
      </c>
      <c r="J14" s="78">
        <v>3.9199999999999999E-2</v>
      </c>
      <c r="K14" s="78">
        <v>0</v>
      </c>
      <c r="L14" s="78">
        <v>0.4</v>
      </c>
      <c r="O14" s="88">
        <f>N12/L12</f>
        <v>0.125</v>
      </c>
      <c r="P14" s="82">
        <v>0.188</v>
      </c>
      <c r="Q14" s="83">
        <v>0.192</v>
      </c>
      <c r="R14" s="83">
        <v>0.18079999999999999</v>
      </c>
      <c r="S14" s="83">
        <v>3.9199999999999999E-2</v>
      </c>
      <c r="T14" s="83">
        <v>0.4</v>
      </c>
      <c r="Y14" s="88"/>
      <c r="Z14" s="88"/>
      <c r="AA14" s="88"/>
      <c r="AB14" s="88"/>
      <c r="AC14" s="88"/>
      <c r="AD14" s="88"/>
    </row>
    <row r="15" spans="1:30" ht="14.5" thickBot="1" x14ac:dyDescent="0.35">
      <c r="A15" s="73" t="s">
        <v>148</v>
      </c>
      <c r="B15" s="81">
        <v>3600000.01</v>
      </c>
      <c r="C15" s="81">
        <v>4800000</v>
      </c>
      <c r="D15" s="75">
        <v>0.33</v>
      </c>
      <c r="E15" s="76">
        <v>828000</v>
      </c>
      <c r="F15" s="77"/>
      <c r="G15" s="78">
        <v>0.53500000000000003</v>
      </c>
      <c r="H15" s="78">
        <v>0.215</v>
      </c>
      <c r="I15" s="78">
        <v>0.20549999999999999</v>
      </c>
      <c r="J15" s="78">
        <v>4.4499999999999998E-2</v>
      </c>
      <c r="K15" s="78" t="s">
        <v>8</v>
      </c>
      <c r="L15" s="78">
        <v>0</v>
      </c>
      <c r="P15" s="82">
        <v>0.53500000000000003</v>
      </c>
      <c r="Q15" s="83">
        <v>0.215</v>
      </c>
      <c r="R15" s="83">
        <v>0.20549999999999999</v>
      </c>
      <c r="S15" s="83">
        <v>4.4499999999999998E-2</v>
      </c>
      <c r="T15" s="89" t="s">
        <v>8</v>
      </c>
      <c r="Y15" s="88"/>
      <c r="Z15" s="88"/>
      <c r="AA15" s="88"/>
      <c r="AB15" s="88"/>
      <c r="AC15" s="88"/>
      <c r="AD15" s="88"/>
    </row>
    <row r="16" spans="1:30" ht="14" x14ac:dyDescent="0.3">
      <c r="A16" s="90"/>
      <c r="B16" s="91"/>
      <c r="C16" s="92"/>
      <c r="K16" s="93"/>
    </row>
    <row r="17" spans="1:14" ht="14" hidden="1" x14ac:dyDescent="0.3">
      <c r="A17" s="90" t="s">
        <v>143</v>
      </c>
      <c r="B17" s="91" t="b">
        <f t="shared" ref="B17:B22" si="1">IF(AND($B$6&gt;=B10,$B$6&lt;=C10),($B$6*D10-E10)/$B$6)</f>
        <v>0</v>
      </c>
      <c r="C17" s="92">
        <f t="shared" ref="C17" si="2">ROUND(B17,5)</f>
        <v>0</v>
      </c>
      <c r="D17" s="91">
        <f>IF(AND($B$6&gt;=B10,$B$6&lt;=C10),C17,IF(AND($B$6&gt;=B11,$B$6&lt;=C11),C18,IF(AND($B$6&gt;=B12,$B$6&lt;=C12),C19,IF(AND($B$6&gt;=B13,$B$6&lt;=C13),C20,IF(AND($B$6&gt;=B14,$B$6&lt;=C14),C21,IF(AND($B$6&gt;=B15,$B$6&lt;=C15),C22,IF(AND($B$6&gt;=#REF!,$B$6&lt;=#REF!),#REF!,IF(AND($B$6&gt;#REF!),C25))))))))</f>
        <v>0.11348</v>
      </c>
      <c r="G17" s="94" t="s">
        <v>130</v>
      </c>
      <c r="H17" s="94" t="s">
        <v>131</v>
      </c>
      <c r="I17" s="94" t="s">
        <v>141</v>
      </c>
      <c r="J17" s="94" t="s">
        <v>142</v>
      </c>
      <c r="K17" s="94" t="s">
        <v>133</v>
      </c>
      <c r="L17" s="94" t="s">
        <v>132</v>
      </c>
    </row>
    <row r="18" spans="1:14" ht="14" hidden="1" x14ac:dyDescent="0.3">
      <c r="A18" s="90" t="s">
        <v>144</v>
      </c>
      <c r="B18" s="91" t="b">
        <f t="shared" si="1"/>
        <v>0</v>
      </c>
      <c r="C18" s="92">
        <f>ROUND(B18,5)</f>
        <v>0</v>
      </c>
      <c r="D18" s="91">
        <f>ROUND(D17,4)</f>
        <v>0.1135</v>
      </c>
      <c r="G18" s="95">
        <f>IF(AND($B$6&gt;=$B$10,$B$6&lt;=$C$10),$C$6*G10,IF(AND($B$6&gt;=$B$11,$B$6&lt;=$C$11),$C$6*G11,IF(AND($B$6&gt;=$B$12,$B$6&lt;=$C$12),$C$6*G12,IF(AND($B$6&gt;=$B$13,$B$6&lt;=$C$13),$C$6*G13,IF(AND($B$6&gt;=$B$14,$B$6&lt;=$C$14),$C$6*G14,IF(AND($B$6&gt;=$B$15,$B$6&lt;=$C$15),$C$6*G15,IF(AND($B$6&gt;=#REF!,$B$6&lt;=#REF!),$C$6*#REF!,IF(AND($B$6&gt;#REF!),$C$6*#REF!))))))))</f>
        <v>2.0202999999999999E-2</v>
      </c>
      <c r="H18" s="95">
        <f>IF(AND($B$6&gt;=$B$10,$B$6&lt;=$C$10),$C$6*H10,IF(AND($B$6&gt;=$B$11,$B$6&lt;=$C$11),$C$6*H11,IF(AND($B$6&gt;=$B$12,$B$6&lt;=$C$12),$C$6*H12,IF(AND($B$6&gt;=$B$13,$B$6&lt;=$C$13),$C$6*H13,IF(AND($B$6&gt;=$B$14,$B$6&lt;=$C$14),$C$6*H14,IF(AND($B$6&gt;=$B$15,$B$6&lt;=$C$15),$C$6*H15,IF(AND($B$6&gt;=#REF!,$B$6&lt;=#REF!),$C$6*#REF!,IF(AND($B$6&gt;#REF!),$C$6*#REF!))))))))</f>
        <v>2.1792000000000002E-2</v>
      </c>
      <c r="I18" s="95">
        <f>IF(AND($B$6&gt;=$B$10,$B$6&lt;=$C$10),$C$6*I10,IF(AND($B$6&gt;=$B$11,$B$6&lt;=$C$11),$C$6*I11,IF(AND($B$6&gt;=$B$12,$B$6&lt;=$C$12),$C$6*I12,IF(AND($B$6&gt;=$B$13,$B$6&lt;=$C$13),$C$6*I13,IF(AND($B$6&gt;=$B$14,$B$6&lt;=$C$14),$C$6*I14,IF(AND($B$6&gt;=$B$15,$B$6&lt;=$C$15),$C$6*I15,IF(AND($B$6&gt;=#REF!,$B$6&lt;=#REF!),$C$6*#REF!,IF(AND($B$6&gt;#REF!),$C$6*#REF!))))))))</f>
        <v>2.1451500000000002E-2</v>
      </c>
      <c r="J18" s="87">
        <f>IF(AND($B$6&gt;=$B$10,$B$6&lt;=$C$10),$C$6*J10,IF(AND($B$6&gt;=$B$11,$B$6&lt;=$C$11),$C$6*J11,IF(AND($B$6&gt;=$B$12,$B$6&lt;=$C$12),$C$6*J12,IF(AND($B$6&gt;=$B$13,$B$6&lt;=$C$13),$C$6*J13,IF(AND($B$6&gt;=$B$14,$B$6&lt;=$C$14),$C$6*J14,IF(AND($B$6&gt;=$B$15,$B$6&lt;=$C$15),$C$6*J15,IF(AND($B$6&gt;=#REF!,$B$6&lt;=#REF!),$C$6*#REF!,IF(AND($B$6&gt;#REF!),$C$6*#REF!))))))))</f>
        <v>4.6535000000000005E-3</v>
      </c>
      <c r="K18" s="95">
        <v>0</v>
      </c>
      <c r="L18" s="95">
        <f>IF(AND($B$6&gt;=$B$10,$B$6&lt;=$C$10),$C$6*L10,IF(AND($B$6&gt;=$B$11,$B$6&lt;=$C$11),$C$6*L11,IF(AND($B$6&gt;=$B$12,$B$6&lt;=$C$12),$C$6*L12,IF(AND($B$6&gt;=$B$13,$B$6&lt;=$C$13),$C$6*L13,IF(AND($B$6&gt;=$B$14,$B$6&lt;=$C$14),$C$6*L14,IF(AND($B$6&gt;=$B$15,$B$6&lt;=$C$15),$C$6*L15,IF(AND($B$6&gt;=#REF!,$B$6&lt;=#REF!),$C$6*#REF!,IF(AND($B$6&gt;#REF!),$C$6*#REF!))))))))</f>
        <v>4.5400000000000003E-2</v>
      </c>
      <c r="M18" s="96">
        <f>SUM(G18:L18)</f>
        <v>0.11350000000000002</v>
      </c>
    </row>
    <row r="19" spans="1:14" ht="14" hidden="1" x14ac:dyDescent="0.3">
      <c r="A19" s="90" t="s">
        <v>145</v>
      </c>
      <c r="B19" s="91" t="b">
        <f t="shared" si="1"/>
        <v>0</v>
      </c>
      <c r="C19" s="92">
        <f t="shared" ref="C19:C22" si="3">ROUND(B19,5)</f>
        <v>0</v>
      </c>
      <c r="G19" s="87">
        <f>ROUND(G18,4)</f>
        <v>2.0199999999999999E-2</v>
      </c>
      <c r="H19" s="87">
        <f t="shared" ref="H19:L19" si="4">ROUND(H18,4)</f>
        <v>2.18E-2</v>
      </c>
      <c r="I19" s="87">
        <f t="shared" si="4"/>
        <v>2.1499999999999998E-2</v>
      </c>
      <c r="J19" s="87">
        <f t="shared" si="4"/>
        <v>4.7000000000000002E-3</v>
      </c>
      <c r="K19" s="87">
        <f t="shared" si="4"/>
        <v>0</v>
      </c>
      <c r="L19" s="87">
        <f t="shared" si="4"/>
        <v>4.5400000000000003E-2</v>
      </c>
      <c r="M19" s="92">
        <f>SUM(G19:L19)</f>
        <v>0.11360000000000001</v>
      </c>
    </row>
    <row r="20" spans="1:14" ht="23" hidden="1" x14ac:dyDescent="0.5">
      <c r="A20" s="90" t="s">
        <v>146</v>
      </c>
      <c r="B20" s="91">
        <f t="shared" si="1"/>
        <v>0.11348000000000003</v>
      </c>
      <c r="C20" s="92">
        <f t="shared" si="3"/>
        <v>0.11348</v>
      </c>
      <c r="G20" s="88">
        <f t="shared" ref="G20:L20" si="5">IF(G19=MAX($G$19:$L$19),(G19+$M$22),IF(G19&lt;&gt;MAX($G$19:$L$19),G19))</f>
        <v>2.0199999999999999E-2</v>
      </c>
      <c r="H20" s="88">
        <f t="shared" si="5"/>
        <v>2.18E-2</v>
      </c>
      <c r="I20" s="88">
        <f t="shared" si="5"/>
        <v>2.1499999999999998E-2</v>
      </c>
      <c r="J20" s="88">
        <f t="shared" si="5"/>
        <v>4.7000000000000002E-3</v>
      </c>
      <c r="K20" s="88">
        <f t="shared" si="5"/>
        <v>0</v>
      </c>
      <c r="L20" s="88">
        <f t="shared" si="5"/>
        <v>4.53E-2</v>
      </c>
      <c r="M20" s="92">
        <f>SUM(G20:L20)</f>
        <v>0.11349999999999999</v>
      </c>
      <c r="N20" s="97">
        <f>SUM(G20:L20)</f>
        <v>0.11349999999999999</v>
      </c>
    </row>
    <row r="21" spans="1:14" ht="23" hidden="1" x14ac:dyDescent="0.5">
      <c r="A21" s="90" t="s">
        <v>147</v>
      </c>
      <c r="B21" s="91" t="b">
        <f t="shared" si="1"/>
        <v>0</v>
      </c>
      <c r="C21" s="92">
        <f t="shared" si="3"/>
        <v>0</v>
      </c>
      <c r="G21" s="88">
        <f>ROUND(G20,4)</f>
        <v>2.0199999999999999E-2</v>
      </c>
      <c r="H21" s="88">
        <f t="shared" ref="H21:L21" si="6">ROUND(H20,4)</f>
        <v>2.18E-2</v>
      </c>
      <c r="I21" s="88">
        <f t="shared" si="6"/>
        <v>2.1499999999999998E-2</v>
      </c>
      <c r="J21" s="88">
        <f t="shared" si="6"/>
        <v>4.7000000000000002E-3</v>
      </c>
      <c r="K21" s="88">
        <f t="shared" si="6"/>
        <v>0</v>
      </c>
      <c r="L21" s="88">
        <f t="shared" si="6"/>
        <v>4.53E-2</v>
      </c>
      <c r="N21" s="98" t="str">
        <f>IF(C6=N20,"OK")</f>
        <v>OK</v>
      </c>
    </row>
    <row r="22" spans="1:14" ht="14" hidden="1" x14ac:dyDescent="0.3">
      <c r="A22" s="90" t="s">
        <v>148</v>
      </c>
      <c r="B22" s="91" t="b">
        <f t="shared" si="1"/>
        <v>0</v>
      </c>
      <c r="C22" s="92">
        <f t="shared" si="3"/>
        <v>0</v>
      </c>
      <c r="G22" s="88">
        <f>G21-G19</f>
        <v>0</v>
      </c>
      <c r="H22" s="88">
        <f t="shared" ref="H22:L22" si="7">H21-H19</f>
        <v>0</v>
      </c>
      <c r="I22" s="88">
        <f t="shared" si="7"/>
        <v>0</v>
      </c>
      <c r="J22" s="88">
        <f t="shared" si="7"/>
        <v>0</v>
      </c>
      <c r="K22" s="88">
        <f t="shared" si="7"/>
        <v>0</v>
      </c>
      <c r="L22" s="88">
        <f t="shared" si="7"/>
        <v>-1.0000000000000286E-4</v>
      </c>
      <c r="M22" s="92">
        <f>C6-M19</f>
        <v>-1.0000000000000286E-4</v>
      </c>
    </row>
    <row r="23" spans="1:14" ht="14" hidden="1" x14ac:dyDescent="0.3">
      <c r="A23" s="90"/>
      <c r="B23" s="91"/>
      <c r="C23" s="92"/>
      <c r="G23" s="88">
        <f>G21</f>
        <v>2.0199999999999999E-2</v>
      </c>
      <c r="H23" s="88">
        <f>H21</f>
        <v>2.18E-2</v>
      </c>
      <c r="I23" s="88">
        <f>I21</f>
        <v>2.1499999999999998E-2</v>
      </c>
      <c r="J23" s="88">
        <f t="shared" ref="J23:L23" si="8">J21</f>
        <v>4.7000000000000002E-3</v>
      </c>
      <c r="K23" s="88">
        <f t="shared" si="8"/>
        <v>0</v>
      </c>
      <c r="L23" s="88">
        <f t="shared" si="8"/>
        <v>4.53E-2</v>
      </c>
      <c r="M23" s="88">
        <f>L23-N12</f>
        <v>-4.7000000000000028E-3</v>
      </c>
      <c r="N23" s="88">
        <f>IF(M23&gt;0,M23,0)</f>
        <v>0</v>
      </c>
    </row>
    <row r="24" spans="1:14" ht="14" hidden="1" x14ac:dyDescent="0.3">
      <c r="A24" s="90"/>
      <c r="B24" s="91"/>
      <c r="C24" s="92"/>
      <c r="G24" s="88">
        <f>$N$23*G32</f>
        <v>0</v>
      </c>
      <c r="H24" s="88">
        <f t="shared" ref="H24:K24" si="9">$N$23*H32</f>
        <v>0</v>
      </c>
      <c r="I24" s="88">
        <f t="shared" si="9"/>
        <v>0</v>
      </c>
      <c r="J24" s="88">
        <f t="shared" si="9"/>
        <v>0</v>
      </c>
      <c r="K24" s="88">
        <f t="shared" si="9"/>
        <v>0</v>
      </c>
      <c r="M24" s="88">
        <f>SUM(G24:L24)</f>
        <v>0</v>
      </c>
    </row>
    <row r="25" spans="1:14" ht="14" hidden="1" x14ac:dyDescent="0.3">
      <c r="A25" s="90"/>
      <c r="B25" s="91"/>
      <c r="C25" s="92"/>
      <c r="G25" s="88">
        <f>G21+G24</f>
        <v>2.0199999999999999E-2</v>
      </c>
      <c r="H25" s="88">
        <f t="shared" ref="H25:K25" si="10">H21+H24</f>
        <v>2.18E-2</v>
      </c>
      <c r="I25" s="88">
        <f t="shared" si="10"/>
        <v>2.1499999999999998E-2</v>
      </c>
      <c r="J25" s="88">
        <f t="shared" si="10"/>
        <v>4.7000000000000002E-3</v>
      </c>
      <c r="K25" s="88">
        <f t="shared" si="10"/>
        <v>0</v>
      </c>
      <c r="L25" s="88">
        <f>L23-N23</f>
        <v>4.53E-2</v>
      </c>
      <c r="M25" s="88">
        <f>SUM(G25:L25)</f>
        <v>0.11349999999999999</v>
      </c>
    </row>
    <row r="26" spans="1:14" ht="14" hidden="1" x14ac:dyDescent="0.3">
      <c r="G26" s="88">
        <f>ROUND(G25,4)</f>
        <v>2.0199999999999999E-2</v>
      </c>
      <c r="H26" s="88">
        <f t="shared" ref="H26:K26" si="11">ROUND(H25,4)</f>
        <v>2.18E-2</v>
      </c>
      <c r="I26" s="88">
        <f t="shared" si="11"/>
        <v>2.1499999999999998E-2</v>
      </c>
      <c r="J26" s="88">
        <f t="shared" si="11"/>
        <v>4.7000000000000002E-3</v>
      </c>
      <c r="K26" s="88">
        <f t="shared" si="11"/>
        <v>0</v>
      </c>
      <c r="L26" s="88">
        <f>TRUNC(L25,4)</f>
        <v>4.53E-2</v>
      </c>
      <c r="M26" s="88">
        <f>SUM(G26:L26)</f>
        <v>0.11349999999999999</v>
      </c>
      <c r="N26" s="88">
        <f>M25-M26</f>
        <v>0</v>
      </c>
    </row>
    <row r="27" spans="1:14" ht="23" hidden="1" x14ac:dyDescent="0.5">
      <c r="G27" s="88">
        <f>IF(G26=MAX($G$26:$J$26),(G26+$N$26),IF(G26&lt;&gt;MAX($G$26:$J$26),G26))</f>
        <v>2.0199999999999999E-2</v>
      </c>
      <c r="H27" s="88">
        <f>IF(H26=MAX($G$26:$J$26),(H26+$N$26),IF(H26&lt;&gt;MAX($G$26:$J$26),H26))</f>
        <v>2.18E-2</v>
      </c>
      <c r="I27" s="88">
        <f t="shared" ref="I27:J27" si="12">IF(I26=MAX($G$26:$J$26),(I26+$N$26),IF(I26&lt;&gt;MAX($G$26:$J$26),I26))</f>
        <v>2.1499999999999998E-2</v>
      </c>
      <c r="J27" s="88">
        <f t="shared" si="12"/>
        <v>4.7000000000000002E-3</v>
      </c>
      <c r="K27" s="88">
        <f t="shared" ref="K27" si="13">IF(K26=MAX($G$26:$L$26),(K26+$N$26),IF(K26&lt;&gt;MAX($G$26:$L$26),K26))</f>
        <v>0</v>
      </c>
      <c r="L27" s="88">
        <f>L26</f>
        <v>4.53E-2</v>
      </c>
      <c r="M27" s="97">
        <f>SUM(G27:L27)</f>
        <v>0.11349999999999999</v>
      </c>
    </row>
    <row r="31" spans="1:14" ht="14.5" hidden="1" thickBot="1" x14ac:dyDescent="0.35">
      <c r="G31" s="82">
        <v>0.188</v>
      </c>
      <c r="H31" s="83">
        <v>0.192</v>
      </c>
      <c r="I31" s="83">
        <v>0.18079999999999999</v>
      </c>
      <c r="J31" s="83">
        <v>3.9199999999999999E-2</v>
      </c>
      <c r="K31" s="99">
        <f>SUM(G31:J31)</f>
        <v>0.6</v>
      </c>
      <c r="L31" s="88"/>
    </row>
    <row r="32" spans="1:14" ht="14" hidden="1" x14ac:dyDescent="0.3">
      <c r="G32" s="88">
        <f>G31/$K$31</f>
        <v>0.31333333333333335</v>
      </c>
      <c r="H32" s="88">
        <f t="shared" ref="H32:J32" si="14">H31/$K$31</f>
        <v>0.32</v>
      </c>
      <c r="I32" s="88">
        <f t="shared" si="14"/>
        <v>0.30133333333333334</v>
      </c>
      <c r="J32" s="88">
        <f t="shared" si="14"/>
        <v>6.533333333333334E-2</v>
      </c>
      <c r="K32" s="88"/>
    </row>
    <row r="33" spans="4:14" ht="14" hidden="1" x14ac:dyDescent="0.3">
      <c r="G33" s="88">
        <f>ROUND(G32,4)</f>
        <v>0.31330000000000002</v>
      </c>
      <c r="H33" s="88">
        <v>0.33110000000000001</v>
      </c>
      <c r="I33" s="88">
        <f t="shared" ref="I33:J33" si="15">ROUND(I32,4)</f>
        <v>0.30130000000000001</v>
      </c>
      <c r="J33" s="88">
        <f t="shared" si="15"/>
        <v>6.5299999999999997E-2</v>
      </c>
      <c r="K33" s="88"/>
    </row>
    <row r="34" spans="4:14" ht="14" hidden="1" x14ac:dyDescent="0.3">
      <c r="G34" s="87">
        <f>($C$6-5%)*G33</f>
        <v>1.989455E-2</v>
      </c>
      <c r="H34" s="87">
        <f>($C$6-5%)*H33</f>
        <v>2.1024850000000001E-2</v>
      </c>
      <c r="I34" s="87">
        <f>($C$6-5%)*I33</f>
        <v>1.9132550000000002E-2</v>
      </c>
      <c r="J34" s="87">
        <f>($C$6-5%)*J33</f>
        <v>4.1465499999999997E-3</v>
      </c>
      <c r="K34" s="87">
        <f>($C$6-5%)*K33</f>
        <v>0</v>
      </c>
      <c r="L34" s="85">
        <v>0.05</v>
      </c>
      <c r="M34" s="86">
        <f>SUM(G34:L34)</f>
        <v>0.11419850000000001</v>
      </c>
    </row>
    <row r="35" spans="4:14" ht="14" hidden="1" x14ac:dyDescent="0.3">
      <c r="G35" s="88">
        <f>ROUND(G34,4)</f>
        <v>1.9900000000000001E-2</v>
      </c>
      <c r="H35" s="88">
        <f t="shared" ref="H35:L35" si="16">ROUND(H34,4)</f>
        <v>2.1000000000000001E-2</v>
      </c>
      <c r="I35" s="88">
        <f t="shared" si="16"/>
        <v>1.9099999999999999E-2</v>
      </c>
      <c r="J35" s="88">
        <f t="shared" si="16"/>
        <v>4.1000000000000003E-3</v>
      </c>
      <c r="K35" s="88">
        <f t="shared" si="16"/>
        <v>0</v>
      </c>
      <c r="L35" s="88">
        <f t="shared" si="16"/>
        <v>0.05</v>
      </c>
      <c r="M35" s="86">
        <f>SUM(G35:L35)</f>
        <v>0.11410000000000001</v>
      </c>
      <c r="N35" s="86">
        <f>-M35+M34</f>
        <v>9.8500000000001364E-5</v>
      </c>
    </row>
    <row r="36" spans="4:14" ht="14" hidden="1" x14ac:dyDescent="0.3">
      <c r="G36" s="88">
        <f>IF(G35=MAX($G$34:$L$34),(G35+$N$34),IF(G35&lt;&gt;MAX($G$34:$L$34),G35))</f>
        <v>1.9900000000000001E-2</v>
      </c>
      <c r="H36" s="88">
        <f t="shared" ref="H36:K36" si="17">IF(H35=MAX($G$34:$L$34),(H35+$N$34),IF(H35&lt;&gt;MAX($G$34:$L$34),H35))</f>
        <v>2.1000000000000001E-2</v>
      </c>
      <c r="I36" s="88">
        <f t="shared" si="17"/>
        <v>1.9099999999999999E-2</v>
      </c>
      <c r="J36" s="88">
        <f t="shared" si="17"/>
        <v>4.1000000000000003E-3</v>
      </c>
      <c r="K36" s="88">
        <f t="shared" si="17"/>
        <v>0</v>
      </c>
      <c r="L36" s="88">
        <f>IF(L35=MAX($G$19:$L$19),(L35+$M$22),IF(L35&lt;&gt;MAX($G$19:$L$19),L35))</f>
        <v>0.05</v>
      </c>
      <c r="M36" s="88">
        <f>SUM(G36:L36)</f>
        <v>0.11410000000000001</v>
      </c>
    </row>
    <row r="39" spans="4:14" ht="14" hidden="1" x14ac:dyDescent="0.3">
      <c r="G39" s="87">
        <f>IF($C$6&lt;=$O$12,($C$6)*G14)</f>
        <v>2.1337999999999999E-2</v>
      </c>
      <c r="H39" s="87">
        <f t="shared" ref="H39:J39" si="18">IF($C$6&lt;=$O$12,($C$6)*H14)</f>
        <v>2.1792000000000002E-2</v>
      </c>
      <c r="I39" s="87">
        <f t="shared" si="18"/>
        <v>2.0520799999999999E-2</v>
      </c>
      <c r="J39" s="87">
        <f t="shared" si="18"/>
        <v>4.4492000000000004E-3</v>
      </c>
      <c r="K39" s="87">
        <f>IF($C$6&lt;=$O$12,($C$6)*K14)</f>
        <v>0</v>
      </c>
      <c r="L39" s="87">
        <f>IF($C$6&lt;=$O$12,($C$6)*L14)</f>
        <v>4.5400000000000003E-2</v>
      </c>
    </row>
    <row r="40" spans="4:14" ht="14" hidden="1" x14ac:dyDescent="0.3">
      <c r="G40" s="87" t="b">
        <f>IF($C$6&gt;$O$12,($C$6-$N$12)*G33)</f>
        <v>0</v>
      </c>
      <c r="H40" s="87" t="b">
        <f t="shared" ref="H40:K40" si="19">IF($C$6&gt;$O$12,($C$6-$N$12)*H33)</f>
        <v>0</v>
      </c>
      <c r="I40" s="87" t="b">
        <f t="shared" si="19"/>
        <v>0</v>
      </c>
      <c r="J40" s="87" t="b">
        <f t="shared" si="19"/>
        <v>0</v>
      </c>
      <c r="K40" s="87" t="b">
        <f t="shared" si="19"/>
        <v>0</v>
      </c>
    </row>
    <row r="42" spans="4:14" ht="14" x14ac:dyDescent="0.3"/>
    <row r="43" spans="4:14" ht="14" x14ac:dyDescent="0.3"/>
    <row r="44" spans="4:14" ht="14" x14ac:dyDescent="0.3"/>
    <row r="45" spans="4:14" ht="14" x14ac:dyDescent="0.3"/>
    <row r="46" spans="4:14" ht="14" x14ac:dyDescent="0.3"/>
    <row r="47" spans="4:14" ht="14" x14ac:dyDescent="0.3">
      <c r="D47" s="84"/>
      <c r="E47" s="84"/>
      <c r="F47" s="84"/>
      <c r="G47" s="84"/>
      <c r="H47" s="84"/>
      <c r="I47" s="84"/>
    </row>
    <row r="48" spans="4:14" ht="14" x14ac:dyDescent="0.3"/>
    <row r="49" ht="18" customHeight="1" x14ac:dyDescent="0.3"/>
    <row r="50" ht="18" customHeight="1" x14ac:dyDescent="0.3"/>
    <row r="51" ht="18" customHeight="1" x14ac:dyDescent="0.3"/>
    <row r="52" ht="18" customHeight="1" x14ac:dyDescent="0.3"/>
    <row r="53" ht="18" customHeight="1" x14ac:dyDescent="0.3"/>
    <row r="54" ht="18" customHeight="1" x14ac:dyDescent="0.3"/>
    <row r="55" ht="18" customHeight="1" x14ac:dyDescent="0.3"/>
    <row r="56" ht="18" customHeight="1" x14ac:dyDescent="0.3"/>
    <row r="57" ht="18" customHeight="1" x14ac:dyDescent="0.3"/>
    <row r="58" ht="18" customHeight="1" x14ac:dyDescent="0.3"/>
    <row r="59" ht="18" customHeight="1" x14ac:dyDescent="0.3"/>
    <row r="60" ht="18" customHeight="1" x14ac:dyDescent="0.3"/>
  </sheetData>
  <sheetProtection algorithmName="SHA-512" hashValue="5OIWGlM0q9xJ3mZHSnkMJ4Xij27NU5wifA8/NdKYWw8bBxGkhDI4HsZA+/wm98bTvdMkkreulf3IBCTTrQ2eqQ==" saltValue="eTwlkzwosIhn8X7xc8+mYA==" spinCount="100000" sheet="1" formatCells="0" formatColumns="0" formatRows="0"/>
  <mergeCells count="10">
    <mergeCell ref="H6:I6"/>
    <mergeCell ref="A8:E8"/>
    <mergeCell ref="G8:L8"/>
    <mergeCell ref="A1:O1"/>
    <mergeCell ref="A2:O2"/>
    <mergeCell ref="A4:A5"/>
    <mergeCell ref="B4:B5"/>
    <mergeCell ref="C4:C5"/>
    <mergeCell ref="D4:I4"/>
    <mergeCell ref="H5:I5"/>
  </mergeCells>
  <conditionalFormatting sqref="G22:L22">
    <cfRule type="cellIs" dxfId="3" priority="1" operator="notEqual">
      <formula>0</formula>
    </cfRule>
    <cfRule type="cellIs" dxfId="2" priority="2" operator="lessThan">
      <formula>0</formula>
    </cfRule>
    <cfRule type="cellIs" dxfId="1" priority="3" operator="greaterThan">
      <formula>0</formula>
    </cfRule>
    <cfRule type="expression" dxfId="0" priority="4">
      <formula>"SE+$G$19&lt;&gt;0"</formula>
    </cfRule>
  </conditionalFormatting>
  <dataValidations count="2">
    <dataValidation type="decimal" allowBlank="1" showInputMessage="1" showErrorMessage="1" errorTitle="Orientação de Preenchimento" error="Receita Bruta inválida. Digite um valor válido para o SIMPLES Nacional." promptTitle="Orientação de Preenchimento" prompt="Insira aqui o valor da Receita Bruta dos últimos 12 meses do Extrato do Simples Nacional (RBT12 ou RBT12p) conforme regras do edital" sqref="B6" xr:uid="{00000000-0002-0000-1D00-000000000000}">
      <formula1>0</formula1>
      <formula2>4800000</formula2>
    </dataValidation>
    <dataValidation type="textLength" showInputMessage="1" showErrorMessage="1" errorTitle="Orientação de Preenchimento" error="Comece o preenchimento pelo primeiro mês do quadro referente ao PIS (destacado em vermelho). _x000a_Digite o mês e ano de referência da seguinte forma:_x000a_01/04/2018 = abril-18_x000a_A planilha preenchera automaticamente os próximos meses." sqref="B13:B23 B29:B40" xr:uid="{00000000-0002-0000-1D00-000001000000}">
      <formula1>0</formula1>
      <formula2>0</formula2>
    </dataValidation>
  </dataValidations>
  <printOptions horizontalCentered="1"/>
  <pageMargins left="0.70866141732283472" right="0.70866141732283472" top="0.98425196850393704" bottom="0.74803149606299213" header="0.31496062992125984" footer="0.31496062992125984"/>
  <pageSetup paperSize="9" scale="75" orientation="landscape" r:id="rId1"/>
  <headerFooter scaleWithDoc="0">
    <oddHeader xml:space="preserve">&amp;C&amp;"Montserrat,Negrito"Ministério da Gestão e da Inovação em Serviços Públicos&amp;"Montserrat,Regular"
Secretaria de Serviços Compartilhados
</oddHeader>
    <oddFooter>&amp;C&amp;"Arial,Negrito"&amp;8Página &amp;P</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6d968b-36a4-4d67-8fe3-9ecbb18e5e6a">
      <Terms xmlns="http://schemas.microsoft.com/office/infopath/2007/PartnerControls"/>
    </lcf76f155ced4ddcb4097134ff3c332f>
    <TaxCatchAll xmlns="349841df-46b4-4bad-a0c1-d324e2d898db" xsi:nil="true"/>
    <SharedWithUsers xmlns="349841df-46b4-4bad-a0c1-d324e2d898db">
      <UserInfo>
        <DisplayName>Ricardo França de Brito</DisplayName>
        <AccountId>9</AccountId>
        <AccountType/>
      </UserInfo>
      <UserInfo>
        <DisplayName>Maria Aparecida Costa de Lima</DisplayName>
        <AccountId>175</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203243294DAD64F9DE23F777522CCF2" ma:contentTypeVersion="14" ma:contentTypeDescription="Crie um novo documento." ma:contentTypeScope="" ma:versionID="f32064f022c8ffbb3a0486758f3f698e">
  <xsd:schema xmlns:xsd="http://www.w3.org/2001/XMLSchema" xmlns:xs="http://www.w3.org/2001/XMLSchema" xmlns:p="http://schemas.microsoft.com/office/2006/metadata/properties" xmlns:ns2="8b6d968b-36a4-4d67-8fe3-9ecbb18e5e6a" xmlns:ns3="349841df-46b4-4bad-a0c1-d324e2d898db" targetNamespace="http://schemas.microsoft.com/office/2006/metadata/properties" ma:root="true" ma:fieldsID="2c4e0eaea486ab7139223451aee5f748" ns2:_="" ns3:_="">
    <xsd:import namespace="8b6d968b-36a4-4d67-8fe3-9ecbb18e5e6a"/>
    <xsd:import namespace="349841df-46b4-4bad-a0c1-d324e2d898d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6d968b-36a4-4d67-8fe3-9ecbb18e5e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bf897d17-34fd-4a01-8f80-908009a6c4a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9841df-46b4-4bad-a0c1-d324e2d898d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764dc72-b6a3-438f-bb93-710e347887f2}" ma:internalName="TaxCatchAll" ma:showField="CatchAllData" ma:web="349841df-46b4-4bad-a0c1-d324e2d898db">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C82C7B-2600-4C40-90B7-2E98526028A1}">
  <ds:schemaRefs>
    <ds:schemaRef ds:uri="http://schemas.microsoft.com/office/2006/documentManagement/types"/>
    <ds:schemaRef ds:uri="http://purl.org/dc/elements/1.1/"/>
    <ds:schemaRef ds:uri="http://schemas.microsoft.com/office/2006/metadata/properties"/>
    <ds:schemaRef ds:uri="http://purl.org/dc/terms/"/>
    <ds:schemaRef ds:uri="http://schemas.microsoft.com/office/infopath/2007/PartnerControls"/>
    <ds:schemaRef ds:uri="http://www.w3.org/XML/1998/namespace"/>
    <ds:schemaRef ds:uri="8b6d968b-36a4-4d67-8fe3-9ecbb18e5e6a"/>
    <ds:schemaRef ds:uri="http://schemas.openxmlformats.org/package/2006/metadata/core-properties"/>
    <ds:schemaRef ds:uri="349841df-46b4-4bad-a0c1-d324e2d898db"/>
    <ds:schemaRef ds:uri="http://purl.org/dc/dcmitype/"/>
  </ds:schemaRefs>
</ds:datastoreItem>
</file>

<file path=customXml/itemProps2.xml><?xml version="1.0" encoding="utf-8"?>
<ds:datastoreItem xmlns:ds="http://schemas.openxmlformats.org/officeDocument/2006/customXml" ds:itemID="{E85D5846-FDE6-40D4-BD47-110478107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6d968b-36a4-4d67-8fe3-9ecbb18e5e6a"/>
    <ds:schemaRef ds:uri="349841df-46b4-4bad-a0c1-d324e2d898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50C3F5-9C1F-4902-8759-B552E61A27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Hist.</vt:lpstr>
      <vt:lpstr>GESTOR </vt:lpstr>
      <vt:lpstr>Insumos</vt:lpstr>
      <vt:lpstr>PisCofins</vt:lpstr>
      <vt:lpstr>SIMPLES</vt:lpstr>
      <vt:lpstr>'GESTOR '!Area_de_impressao</vt:lpstr>
      <vt:lpstr>Insumos!Area_de_impressao</vt:lpstr>
      <vt:lpstr>PisCofins!Area_de_impressao</vt:lpstr>
      <vt:lpstr>SIMPLES!Area_de_impressao</vt:lpstr>
      <vt:lpstr>Insumos!Titulos_de_impressao</vt:lpstr>
    </vt:vector>
  </TitlesOfParts>
  <Manager>Secretaria de Administração</Manager>
  <Company>Superior Tribunal de Justiça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 de Planilhas de Custos e de Formação de Preços para contratos de prestação de serviços com mão de obra em regime de dedicação exclusiva</dc:title>
  <dc:subject>Licitações e Contratos</dc:subject>
  <dc:creator>Rossicleia Ferreira Campos</dc:creator>
  <cp:keywords>Superior Tribunal de Justiça</cp:keywords>
  <dc:description>Modelo de Planilha de Custos e Formação de Preços para contratos de natureza continuada com mão de obra residente.</dc:description>
  <cp:lastModifiedBy>Rossicleia Ferreira Campos</cp:lastModifiedBy>
  <cp:revision/>
  <cp:lastPrinted>2025-05-06T18:55:16Z</cp:lastPrinted>
  <dcterms:created xsi:type="dcterms:W3CDTF">2016-09-01T19:19:24Z</dcterms:created>
  <dcterms:modified xsi:type="dcterms:W3CDTF">2025-07-15T02:02:00Z</dcterms:modified>
  <cp:category>Terceirização</cp:category>
  <cp:contentStatus>Em validação</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0x010100E203243294DAD64F9DE23F777522CCF2</vt:lpwstr>
  </property>
  <property fmtid="{D5CDD505-2E9C-101B-9397-08002B2CF9AE}" pid="3" name="MediaServiceImageTags">
    <vt:lpwstr/>
  </property>
</Properties>
</file>